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00" windowHeight="8745" firstSheet="5" activeTab="9"/>
  </bookViews>
  <sheets>
    <sheet name="титул" sheetId="6" r:id="rId1"/>
    <sheet name="Титульный новый" sheetId="12" r:id="rId2"/>
    <sheet name="раздел1,2" sheetId="1" r:id="rId3"/>
    <sheet name="раздел 3,4" sheetId="4" r:id="rId4"/>
    <sheet name="раздел 5-9 (4)" sheetId="17" r:id="rId5"/>
    <sheet name="раздел 5-9 (3)" sheetId="16" r:id="rId6"/>
    <sheet name="обоснование 1" sheetId="8" r:id="rId7"/>
    <sheet name="обоснование 2 дох" sheetId="11" r:id="rId8"/>
    <sheet name="обоснование 2 (2)" sheetId="14" r:id="rId9"/>
    <sheet name="обоснование 2 (3)" sheetId="18" r:id="rId10"/>
  </sheets>
  <definedNames>
    <definedName name="_xlnm._FilterDatabase" localSheetId="3" hidden="1">'раздел 3,4'!$A$64:$L$111</definedName>
    <definedName name="sub_1001" localSheetId="6">'обоснование 1'!#REF!</definedName>
    <definedName name="sub_1001" localSheetId="8">'обоснование 2 (2)'!#REF!</definedName>
    <definedName name="sub_1001" localSheetId="9">'обоснование 2 (3)'!#REF!</definedName>
    <definedName name="sub_1001" localSheetId="7">'обоснование 2 дох'!#REF!</definedName>
    <definedName name="sub_1001" localSheetId="3">'раздел 3,4'!#REF!</definedName>
    <definedName name="sub_1001" localSheetId="5">'раздел 5-9 (3)'!#REF!</definedName>
    <definedName name="sub_1001" localSheetId="4">'раздел 5-9 (4)'!#REF!</definedName>
    <definedName name="sub_1001" localSheetId="2">'раздел1,2'!#REF!</definedName>
  </definedNames>
  <calcPr calcId="152511"/>
</workbook>
</file>

<file path=xl/calcChain.xml><?xml version="1.0" encoding="utf-8"?>
<calcChain xmlns="http://schemas.openxmlformats.org/spreadsheetml/2006/main">
  <c r="G98" i="14"/>
  <c r="G59" i="18"/>
  <c r="G51"/>
  <c r="G43"/>
  <c r="G91" i="4"/>
  <c r="D41"/>
  <c r="G37"/>
  <c r="D20" l="1"/>
  <c r="D23"/>
  <c r="D28"/>
  <c r="G53" i="14" l="1"/>
  <c r="G70"/>
  <c r="I50" i="8"/>
  <c r="I53"/>
  <c r="G88" i="4"/>
  <c r="G89"/>
  <c r="J20" l="1"/>
  <c r="E20"/>
  <c r="D24"/>
  <c r="F25"/>
  <c r="E39"/>
  <c r="F38"/>
  <c r="J11" i="8" l="1"/>
  <c r="J12"/>
  <c r="J13"/>
  <c r="J14"/>
  <c r="J15"/>
  <c r="J16"/>
  <c r="J17"/>
  <c r="J18"/>
  <c r="J19"/>
  <c r="J20"/>
  <c r="J21"/>
  <c r="J10"/>
  <c r="D73" i="4"/>
  <c r="D38" l="1"/>
  <c r="E37" l="1"/>
  <c r="G104" l="1"/>
  <c r="G68" i="14" l="1"/>
  <c r="D22" i="4"/>
  <c r="D46"/>
  <c r="D25"/>
  <c r="G106" i="14" l="1"/>
  <c r="G89"/>
  <c r="G74"/>
  <c r="G54"/>
  <c r="G42"/>
  <c r="D44" i="4"/>
  <c r="D45"/>
  <c r="D42"/>
  <c r="G47" i="11" l="1"/>
  <c r="G69" l="1"/>
  <c r="D15" i="4" l="1"/>
  <c r="D27" l="1"/>
  <c r="G57" i="11" l="1"/>
  <c r="H12" i="8"/>
  <c r="D12" s="1"/>
  <c r="H13"/>
  <c r="D13" s="1"/>
  <c r="H14"/>
  <c r="D14" s="1"/>
  <c r="H15"/>
  <c r="D15" s="1"/>
  <c r="H16"/>
  <c r="D16" s="1"/>
  <c r="H17"/>
  <c r="D17" s="1"/>
  <c r="H18"/>
  <c r="D18" s="1"/>
  <c r="H19"/>
  <c r="D19" s="1"/>
  <c r="H20"/>
  <c r="D20" s="1"/>
  <c r="H21"/>
  <c r="D21" s="1"/>
  <c r="H22"/>
  <c r="H23"/>
  <c r="D23" s="1"/>
  <c r="J23" s="1"/>
  <c r="H24"/>
  <c r="D24" s="1"/>
  <c r="J24" s="1"/>
  <c r="H25"/>
  <c r="D25" s="1"/>
  <c r="J25" s="1"/>
  <c r="H11"/>
  <c r="D11" s="1"/>
  <c r="D10"/>
  <c r="I87" i="4"/>
  <c r="H87"/>
  <c r="G87"/>
  <c r="J37"/>
  <c r="D16"/>
  <c r="D11"/>
  <c r="J26" i="8" l="1"/>
  <c r="D8" i="4"/>
  <c r="G30" i="11"/>
  <c r="G41"/>
  <c r="J54" i="4"/>
  <c r="D40" l="1"/>
  <c r="D43"/>
  <c r="D47"/>
  <c r="D39"/>
  <c r="D26"/>
  <c r="E73" l="1"/>
  <c r="F73"/>
  <c r="L87"/>
  <c r="L72" s="1"/>
  <c r="K87"/>
  <c r="K72" s="1"/>
  <c r="J87"/>
  <c r="J72" s="1"/>
  <c r="F87" l="1"/>
  <c r="J35"/>
  <c r="J19" s="1"/>
  <c r="E35"/>
  <c r="G11" i="11"/>
  <c r="G10"/>
  <c r="E87" i="4" l="1"/>
  <c r="H72"/>
  <c r="G14" i="11"/>
  <c r="D87" i="4"/>
  <c r="G73"/>
  <c r="D72" l="1"/>
  <c r="E19" l="1"/>
  <c r="D19" s="1"/>
  <c r="D37"/>
  <c r="D62" i="1"/>
  <c r="D55"/>
  <c r="D35" i="4" l="1"/>
  <c r="I72"/>
  <c r="G72"/>
  <c r="E72"/>
  <c r="F72"/>
  <c r="I48" i="8" l="1"/>
  <c r="I44"/>
  <c r="I43" s="1"/>
  <c r="I47" l="1"/>
  <c r="I54" s="1"/>
  <c r="J8" i="4" l="1"/>
  <c r="J29" l="1"/>
</calcChain>
</file>

<file path=xl/sharedStrings.xml><?xml version="1.0" encoding="utf-8"?>
<sst xmlns="http://schemas.openxmlformats.org/spreadsheetml/2006/main" count="876" uniqueCount="436">
  <si>
    <t>I. Сведения о деятельности муниципального бюджетного учреждения</t>
  </si>
  <si>
    <t>Наименование показателя</t>
  </si>
  <si>
    <t>в том числе:</t>
  </si>
  <si>
    <t>Сумма</t>
  </si>
  <si>
    <t>из них:</t>
  </si>
  <si>
    <t>-</t>
  </si>
  <si>
    <t>Субсидии на выполнение муниципального задания</t>
  </si>
  <si>
    <t>Услуги связи</t>
  </si>
  <si>
    <t>Коммунальные услуги</t>
  </si>
  <si>
    <t>Прочие расходы</t>
  </si>
  <si>
    <t>Итого:</t>
  </si>
  <si>
    <t>М.П.</t>
  </si>
  <si>
    <t>Исполнитель</t>
  </si>
  <si>
    <t>"УТВЕРЖДАЮ"</t>
  </si>
  <si>
    <t xml:space="preserve">План финансово-хозяйственной деятельности </t>
  </si>
  <si>
    <t>КОДЫ</t>
  </si>
  <si>
    <t>Дата</t>
  </si>
  <si>
    <t>на 2017 и плановый период 2018 и 2019 годов</t>
  </si>
  <si>
    <t>Дата предыдущего утверждения плана</t>
  </si>
  <si>
    <r>
      <t xml:space="preserve">по </t>
    </r>
    <r>
      <rPr>
        <u/>
        <sz val="11"/>
        <color theme="1"/>
        <rFont val="Times New Roman"/>
        <family val="1"/>
        <charset val="204"/>
      </rPr>
      <t>ОКПО</t>
    </r>
  </si>
  <si>
    <t>ГРБС</t>
  </si>
  <si>
    <t>ИНН</t>
  </si>
  <si>
    <t>КПП</t>
  </si>
  <si>
    <r>
      <t xml:space="preserve">единица измерения по </t>
    </r>
    <r>
      <rPr>
        <u/>
        <sz val="11"/>
        <color theme="1"/>
        <rFont val="Times New Roman"/>
        <family val="1"/>
        <charset val="204"/>
      </rPr>
      <t>ОКЕИ</t>
    </r>
  </si>
  <si>
    <t>код по реестру участников бюджетного процесса, а также юридических лиц, не являющихся участниками бюджетного процесса</t>
  </si>
  <si>
    <t>1.4 Общая балансовая стоимость недвижимого имущества</t>
  </si>
  <si>
    <r>
      <t>II. Показатели финансового состояния предприятия</t>
    </r>
    <r>
      <rPr>
        <sz val="11"/>
        <color rgb="FF000000"/>
        <rFont val="Times New Roman"/>
        <family val="1"/>
        <charset val="204"/>
      </rPr>
      <t>.</t>
    </r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</si>
  <si>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</si>
  <si>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</si>
  <si>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</si>
  <si>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</si>
  <si>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</si>
  <si>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</si>
  <si>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1.5 Общая балансовая стоимость  движимого имущества</t>
  </si>
  <si>
    <r>
      <rPr>
        <b/>
        <sz val="12"/>
        <color rgb="FF000000"/>
        <rFont val="Times New Roman"/>
        <family val="1"/>
        <charset val="204"/>
      </rPr>
      <t>1.3.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Перечень услуг (работ), относящиеся к основным видам деятельности: </t>
    </r>
  </si>
  <si>
    <t>1.3.1 Перечень услуг (работ), осуществляемых на платной основе:</t>
  </si>
  <si>
    <t>Сумма,
тыс. руб.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</si>
  <si>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</si>
  <si>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</si>
  <si>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</si>
  <si>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</si>
  <si>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</si>
  <si>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</si>
  <si>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</si>
  <si>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</si>
  <si>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</si>
  <si>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</si>
  <si>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>Финансовые активы, всего</t>
  </si>
  <si>
    <t>Нефинансовые активы,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</si>
  <si>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</si>
  <si>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</si>
  <si>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</si>
  <si>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t>III. Показатели по поступлениям и выплатам учреждения</t>
  </si>
  <si>
    <t>Код строки</t>
  </si>
  <si>
    <t>Код бюджетной классификации Российской Федерации</t>
  </si>
  <si>
    <t>Объем финансового обеспечения, руб.</t>
  </si>
  <si>
    <t>всего</t>
  </si>
  <si>
    <t>субсидии на финансовое обеспечение выполнения муниципального задания</t>
  </si>
  <si>
    <t>субсидии предоставляемые в соотвествии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</si>
  <si>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</si>
  <si>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</si>
  <si>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</si>
  <si>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</si>
  <si>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 том числе:
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</si>
  <si>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</si>
  <si>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</si>
  <si>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</si>
  <si>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</si>
  <si>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</si>
  <si>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130</t>
  </si>
  <si>
    <t>х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</si>
  <si>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</si>
  <si>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</si>
  <si>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</si>
  <si>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</si>
  <si>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</si>
  <si>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</si>
  <si>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</si>
  <si>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</si>
  <si>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
всего:</t>
  </si>
  <si>
    <t>Поступления от доходов,
всего:</t>
  </si>
  <si>
    <t>200</t>
  </si>
  <si>
    <t>в том числе на:
выплаты персоналу
всего:</t>
  </si>
  <si>
    <t>210</t>
  </si>
  <si>
    <t>211</t>
  </si>
  <si>
    <t>социальные и иные выплаты населению,
всего:</t>
  </si>
  <si>
    <t>уплату налогов, сборов и иных платежей,
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</si>
  <si>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</si>
  <si>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</si>
  <si>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</si>
  <si>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услуг,
всего</t>
  </si>
  <si>
    <t>260</t>
  </si>
  <si>
    <t>Поступление
финансовых активов,
всего:</t>
  </si>
  <si>
    <t>300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</si>
  <si>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</si>
  <si>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</si>
  <si>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</si>
  <si>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</si>
  <si>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</si>
  <si>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</si>
  <si>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</si>
  <si>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</si>
  <si>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</si>
  <si>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Остаток средств на начало года</t>
  </si>
  <si>
    <t>500</t>
  </si>
  <si>
    <t>420</t>
  </si>
  <si>
    <t>Остаток средств на конец года</t>
  </si>
  <si>
    <t>600</t>
  </si>
  <si>
    <t>250</t>
  </si>
  <si>
    <t>расходы на закупку товаров, работ, услуг,
всего</t>
  </si>
  <si>
    <t>IV.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</si>
  <si>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</si>
  <si>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</si>
  <si>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</si>
  <si>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</si>
  <si>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</si>
  <si>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</si>
  <si>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</si>
  <si>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</si>
  <si>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</si>
  <si>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</si>
  <si>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</si>
  <si>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</si>
  <si>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</si>
  <si>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</si>
  <si>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</si>
  <si>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</si>
  <si>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0001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</si>
  <si>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</si>
  <si>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</si>
  <si>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</si>
  <si>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</si>
  <si>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</si>
  <si>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V. Сведения о вносимых изменениях</t>
  </si>
  <si>
    <t xml:space="preserve">по виду поступлений </t>
  </si>
  <si>
    <t>на</t>
  </si>
  <si>
    <t>г.</t>
  </si>
  <si>
    <t>Обоснования и расчеты по вносимым изменениям</t>
  </si>
  <si>
    <t>Сумма изменений (+; -),
руб.</t>
  </si>
  <si>
    <t>Код по бюджетной классификации Российской Федерации</t>
  </si>
  <si>
    <t>Планируемый остаток средств на начало планируемого финансового года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</si>
  <si>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</si>
  <si>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</si>
  <si>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</si>
  <si>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VI. Мероприятия стратегического развития учреждения</t>
  </si>
  <si>
    <t>№ п/п</t>
  </si>
  <si>
    <t>Цель/задача</t>
  </si>
  <si>
    <t>Мероприятие</t>
  </si>
  <si>
    <t>Расходы на мероприятие</t>
  </si>
  <si>
    <t>Плановый результат 
20___ г.</t>
  </si>
  <si>
    <t>Срок исполнения (начало)</t>
  </si>
  <si>
    <t>Срок исполнения (окончание)</t>
  </si>
  <si>
    <t>Показатель</t>
  </si>
  <si>
    <t>VII. Мероприятия по энергосбережению и повышению энергетической эффективности</t>
  </si>
  <si>
    <t>VIII. Сведения о средствах, поступающих во временное распоряжение учреждения</t>
  </si>
  <si>
    <t>Сумма,
руб.</t>
  </si>
  <si>
    <t>Поступление</t>
  </si>
  <si>
    <t>Выбытие</t>
  </si>
  <si>
    <t>010</t>
  </si>
  <si>
    <t>020</t>
  </si>
  <si>
    <t>030</t>
  </si>
  <si>
    <t>040</t>
  </si>
  <si>
    <t>IХ. Справочная информация</t>
  </si>
  <si>
    <t>Объем бюджетных инвестиций (в части переданных полномочий муниципального заказчика в соотвествии с Бюджетным кодексом российской Федерации), всего:</t>
  </si>
  <si>
    <t>Главный бухгалтер</t>
  </si>
  <si>
    <t>________________</t>
  </si>
  <si>
    <t>Тел.</t>
  </si>
  <si>
    <t>Расчеты (обоснования) к плану финансово-хозяйственной деятельности</t>
  </si>
  <si>
    <t>Код видов расходов</t>
  </si>
  <si>
    <t>Источник финансового обеспечения</t>
  </si>
  <si>
    <t>1.1. Расчет (обоснования) расходов на оплату труда</t>
  </si>
  <si>
    <t>Установленная численность</t>
  </si>
  <si>
    <t>Среднемесячный размер оплаты труда на одного работника, руб.:</t>
  </si>
  <si>
    <t>по должностному окладу</t>
  </si>
  <si>
    <t>по выплатам компесационного характера</t>
  </si>
  <si>
    <t>по выплатам стимулирующего характера</t>
  </si>
  <si>
    <t>Ежемесячная надбавка к должностному окладу,
%</t>
  </si>
  <si>
    <t>Районный коэффициент</t>
  </si>
  <si>
    <t>Фонд оплты труда в год,
руб. 
(гр.3 х гр.4 (1+ гр. 8/100)х гр. 9 х12)</t>
  </si>
  <si>
    <t>Итого</t>
  </si>
  <si>
    <t>1.2. Расчет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</si>
  <si>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</si>
  <si>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</si>
  <si>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</si>
  <si>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</si>
  <si>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</si>
  <si>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</si>
  <si>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</si>
  <si>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</si>
  <si>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
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</si>
  <si>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</si>
  <si>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</si>
  <si>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
руб.</t>
  </si>
  <si>
    <t>Сумма взносов,
руб.</t>
  </si>
  <si>
    <t>Страховые взносы в Пенсионный фонд Российской Федерации, всего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</si>
  <si>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</si>
  <si>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</si>
  <si>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</si>
  <si>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   в том числе:
по ставке 22,0 %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</si>
  <si>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</si>
  <si>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</si>
  <si>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</si>
  <si>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>Страховые взносы в Федеральный фонд обязательного медицинского страхования, всего (по ставке 5,1 %)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</si>
  <si>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</si>
  <si>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2. Расчеты (обоснования) расходов на социальные и иные выплаты населению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</si>
  <si>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</si>
  <si>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</si>
  <si>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</si>
  <si>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</si>
  <si>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</si>
  <si>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</si>
  <si>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Количество номеров</t>
  </si>
  <si>
    <t>Количество платежей в год</t>
  </si>
  <si>
    <t>Стоимость за единицу, 
руб.</t>
  </si>
  <si>
    <t>Сумма, руб.
(гр. 3 х гр. 4)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</si>
  <si>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</si>
  <si>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</si>
  <si>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</si>
  <si>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Тариф (с учетом НДС), руб.</t>
  </si>
  <si>
    <t>Индексация,
%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</si>
  <si>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</si>
  <si>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</si>
  <si>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</si>
  <si>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
руб.</t>
  </si>
  <si>
    <t>Объект</t>
  </si>
  <si>
    <t>Количество работ (услуг)</t>
  </si>
  <si>
    <t>Стоимость работ (услуг),
руб.</t>
  </si>
  <si>
    <t>Количество договоров</t>
  </si>
  <si>
    <t>Стоимость услуги,
руб.</t>
  </si>
  <si>
    <t>Средняя стоимость,
руб.</t>
  </si>
  <si>
    <t xml:space="preserve">Адрес фактического местонахождения учреждения </t>
  </si>
  <si>
    <t>4. Расчет (обоснование) расходов на безвозмездные перечисления организациям</t>
  </si>
  <si>
    <t>3. Расчет (обоснование) расходов на уплату налогов, сборов и иных платежей</t>
  </si>
  <si>
    <t>6.2. Расчет (обоснование) расходов на оплату коммунальных услуг</t>
  </si>
  <si>
    <t>Теплоснабжение (2016)</t>
  </si>
  <si>
    <t>Размер потребления ресурсов</t>
  </si>
  <si>
    <t>Электроэнергия (2016 здание 1)</t>
  </si>
  <si>
    <t>Электроэнергия (2016 здание 2)</t>
  </si>
  <si>
    <t>Теплоснабжение (2017)</t>
  </si>
  <si>
    <t>Водоснабжение (2017)</t>
  </si>
  <si>
    <t>Электроэнергия (2017 здание 1)</t>
  </si>
  <si>
    <t>Электроэнергия (2017 здание 2)</t>
  </si>
  <si>
    <t>Водоснабжение и водоотведение (2016)</t>
  </si>
  <si>
    <t>Объем средств, поступивших во временное распоряжение, всего:</t>
  </si>
  <si>
    <t>ТО и ремонт автомобилей</t>
  </si>
  <si>
    <t>Поставка топлива</t>
  </si>
  <si>
    <t>Юридические услуги</t>
  </si>
  <si>
    <t>Обслуживание и ремонт АПС</t>
  </si>
  <si>
    <t>Услуги по заправке картриджей для оргтехники</t>
  </si>
  <si>
    <t>Охранные услуги</t>
  </si>
  <si>
    <t>Обслуживание и ремонт охранных систем</t>
  </si>
  <si>
    <t>Услуги по информационной поддержке ПК "1С Бухгалтерия"</t>
  </si>
  <si>
    <t>Услуги по информационной поддержке ПК "ИСС Техэксперт"</t>
  </si>
  <si>
    <t>Услуги по информационной поддержке ПК "Сметный калькулятор</t>
  </si>
  <si>
    <t>ОСАГО на три автомобиля</t>
  </si>
  <si>
    <t>Покупка запчастей</t>
  </si>
  <si>
    <t>Услуги по информационной поддержке ПК "Консультант-Плюс"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</si>
  <si>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</si>
  <si>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</si>
  <si>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</si>
  <si>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</si>
  <si>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</si>
  <si>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</si>
  <si>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</si>
  <si>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</si>
  <si>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</si>
  <si>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</si>
  <si>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</si>
  <si>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</si>
  <si>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</si>
  <si>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</si>
  <si>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</si>
  <si>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</si>
  <si>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</si>
  <si>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</si>
  <si>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</si>
  <si>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</si>
  <si>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</si>
  <si>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</si>
  <si>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</si>
  <si>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</si>
  <si>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</si>
  <si>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</si>
  <si>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</si>
  <si>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</si>
  <si>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</si>
  <si>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Средства от иной приносящей доход деятельности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</si>
  <si>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</si>
  <si>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</si>
  <si>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</si>
  <si>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2.2. Расчет (обоснование) расходов на оплату коммунальных услуг</t>
  </si>
  <si>
    <t>2.3. Расчет (обоснование) расходов на оплату работ, услуг по содержанию имущества</t>
  </si>
  <si>
    <t>2.4. Расчет (обоснование) расходов на оплату прочих работ, услуг</t>
  </si>
  <si>
    <t>2.5. Расчет (обоснование) расходов на приобретение основных средств, материальных запасов</t>
  </si>
  <si>
    <t>Обучение сотрудников</t>
  </si>
  <si>
    <t>Поставка питьевой воды</t>
  </si>
  <si>
    <t>Информационные услуги</t>
  </si>
  <si>
    <t>Продление лицензий на программное обеспечение</t>
  </si>
  <si>
    <t>Покупка картриджей</t>
  </si>
  <si>
    <t>2018</t>
  </si>
  <si>
    <t>2019</t>
  </si>
  <si>
    <t>2020</t>
  </si>
  <si>
    <t>2021</t>
  </si>
  <si>
    <t>2022</t>
  </si>
  <si>
    <t>Приобретение канцтоваров</t>
  </si>
  <si>
    <t>Покупка картриджей для оргтехники</t>
  </si>
  <si>
    <t>2023</t>
  </si>
  <si>
    <t>2024</t>
  </si>
  <si>
    <t>2025</t>
  </si>
  <si>
    <t xml:space="preserve">___________________ФИО </t>
  </si>
  <si>
    <t>МБУ "…..."</t>
  </si>
  <si>
    <t>Группа должностей</t>
  </si>
  <si>
    <r>
      <rPr>
        <b/>
        <sz val="12"/>
        <color rgb="FF000000"/>
        <rFont val="Times New Roman"/>
        <family val="1"/>
        <charset val="204"/>
      </rPr>
      <t>1.1</t>
    </r>
    <r>
      <rPr>
        <b/>
        <sz val="7"/>
        <color rgb="FF000000"/>
        <rFont val="Times New Roman"/>
        <family val="1"/>
        <charset val="204"/>
      </rPr>
      <t> </t>
    </r>
    <r>
      <rPr>
        <sz val="7"/>
        <color rgb="FF000000"/>
        <rFont val="Times New Roman"/>
        <family val="1"/>
        <charset val="204"/>
      </rPr>
      <t xml:space="preserve">   </t>
    </r>
    <r>
      <rPr>
        <b/>
        <sz val="12"/>
        <color rgb="FF000000"/>
        <rFont val="Times New Roman"/>
        <family val="1"/>
        <charset val="204"/>
      </rPr>
      <t>Учреждение создано для выполнения работ и оказания услуг в целях</t>
    </r>
    <r>
      <rPr>
        <sz val="12"/>
        <color rgb="FF000000"/>
        <rFont val="Times New Roman"/>
        <family val="1"/>
        <charset val="204"/>
      </rPr>
      <t xml:space="preserve"> </t>
    </r>
  </si>
  <si>
    <t>"  " _________ 2017 г.</t>
  </si>
  <si>
    <t>Директор МБУ "……………….."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</si>
  <si>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</si>
  <si>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</si>
  <si>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</si>
  <si>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</si>
  <si>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</si>
  <si>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</si>
  <si>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</si>
  <si>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</si>
  <si>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</si>
  <si>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</si>
  <si>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</si>
  <si>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</si>
  <si>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</si>
  <si>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</si>
  <si>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</si>
  <si>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r>
      <rPr>
        <b/>
        <sz val="12"/>
        <color rgb="FF000000"/>
        <rFont val="Times New Roman"/>
        <family val="1"/>
        <charset val="204"/>
      </rPr>
      <t>1.2</t>
    </r>
    <r>
      <rPr>
        <b/>
        <sz val="7"/>
        <color rgb="FF000000"/>
        <rFont val="Times New Roman"/>
        <family val="1"/>
        <charset val="204"/>
      </rPr>
      <t>  </t>
    </r>
    <r>
      <rPr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Учреждение осуществляет следующие виды деятельности</t>
    </r>
    <r>
      <rPr>
        <sz val="12"/>
        <color rgb="FF000000"/>
        <rFont val="Times New Roman"/>
        <family val="1"/>
        <charset val="204"/>
      </rPr>
      <t xml:space="preserve"> </t>
    </r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</si>
  <si>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</si>
  <si>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</si>
  <si>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</si>
  <si>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</si>
  <si>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</si>
  <si>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</si>
  <si>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</si>
  <si>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</si>
  <si>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Приобретение угля и дров</t>
  </si>
  <si>
    <t>Приобретение ОС</t>
  </si>
  <si>
    <t>Текущий ремонт</t>
  </si>
  <si>
    <t>Изготовление дипломов и грамот</t>
  </si>
  <si>
    <t>Приобретение кубков призов для награждения</t>
  </si>
  <si>
    <t>Медосмотр сотрудников</t>
  </si>
  <si>
    <t>Продление лицензий программных комплексов и подписка</t>
  </si>
  <si>
    <t>Аршинова Ю.В.</t>
  </si>
  <si>
    <t>64-080</t>
  </si>
  <si>
    <t>директор</t>
  </si>
  <si>
    <t>зам директора</t>
  </si>
  <si>
    <t>главный бухгалтер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</si>
  <si>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</si>
  <si>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</si>
  <si>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</si>
  <si>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</si>
  <si>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</si>
  <si>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</si>
  <si>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</si>
  <si>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</si>
  <si>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</si>
  <si>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</si>
  <si>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Заключение контракта на поставку угля и дров в 2017 г. (44-ФЗ)</t>
  </si>
  <si>
    <t>Заправка картриджей</t>
  </si>
  <si>
    <t>Покупка бут.воды</t>
  </si>
  <si>
    <t>2.6. Расчет (обоснование) расходов на приобретение основных средств, материальных запасов</t>
  </si>
  <si>
    <t xml:space="preserve">Директор                                                                      </t>
  </si>
  <si>
    <t>расшифровка подписи</t>
  </si>
  <si>
    <t xml:space="preserve">Главный бухгалтер                                                     </t>
  </si>
  <si>
    <t xml:space="preserve">Исполнитель                                                               </t>
  </si>
  <si>
    <t>оплата труда</t>
  </si>
  <si>
    <t xml:space="preserve"> начисления на выплаты по оплате труда</t>
  </si>
  <si>
    <t>субсидия на выполнение муниципального задания</t>
  </si>
  <si>
    <t>Оплата иных платежей</t>
  </si>
  <si>
    <t>Приобретение хозтоваров</t>
  </si>
  <si>
    <t>Покупка канцтоваров</t>
  </si>
  <si>
    <t>90100000000000000130</t>
  </si>
  <si>
    <t xml:space="preserve">дата  </t>
  </si>
  <si>
    <t>90107030703000000290</t>
  </si>
  <si>
    <t>90107030703000000221</t>
  </si>
  <si>
    <t>90107030703000000223</t>
  </si>
  <si>
    <t>90107030703000000225</t>
  </si>
  <si>
    <t>90107030703000000226</t>
  </si>
  <si>
    <t>90107030703000000310</t>
  </si>
  <si>
    <t>90107030703000000340</t>
  </si>
  <si>
    <t>90107030703000000211</t>
  </si>
  <si>
    <t>90107030703000000213</t>
  </si>
  <si>
    <t>90107030703330000213</t>
  </si>
  <si>
    <t>90107030703330000211</t>
  </si>
  <si>
    <t>90100000000000000180</t>
  </si>
  <si>
    <t>Оплата медосмотра сотрудников</t>
  </si>
  <si>
    <t>Васильева М М</t>
  </si>
  <si>
    <t>,</t>
  </si>
  <si>
    <t>212</t>
  </si>
  <si>
    <t>90107030703000000212</t>
  </si>
  <si>
    <t>90107030703126000225</t>
  </si>
  <si>
    <t>90107030703000888310</t>
  </si>
  <si>
    <t>Откачка кессона (ЖБО)</t>
  </si>
  <si>
    <t xml:space="preserve">2.5. Расчет (обоснование) расходов на аренду </t>
  </si>
  <si>
    <t>Пособие по уходу за ребенком</t>
  </si>
  <si>
    <t>Аренда зала</t>
  </si>
  <si>
    <r>
      <t>на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г.
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</si>
  <si>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 xml:space="preserve"> г. 
1-ый год планового периода</t>
    </r>
  </si>
  <si>
    <t>на 2020 г.
2-ой год планового периода</t>
  </si>
  <si>
    <t>на "  01 " января  2018 г.</t>
  </si>
  <si>
    <t>Обслуживание и ремонт АПС(2018)</t>
  </si>
  <si>
    <t>Электроэнергия (2018 здание 2)</t>
  </si>
  <si>
    <t>Теплоснабжение (2018)</t>
  </si>
  <si>
    <t>Водоснабжение (2018)</t>
  </si>
  <si>
    <t>Городская и международная связь</t>
  </si>
  <si>
    <t>901 0703 0703 200 0211</t>
  </si>
  <si>
    <t>901 0703 0703 200 0213</t>
  </si>
  <si>
    <t>на "31 " января 2018 г.</t>
  </si>
  <si>
    <r>
      <t>на "31 " января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2018 г.</t>
    </r>
  </si>
  <si>
    <t>31 января</t>
  </si>
  <si>
    <t>стимулирующие выплаты педагогическим работникам за 1 квартал 2018г</t>
  </si>
  <si>
    <t>софинансирование текущего ремонта за счет средств местного бюлжета</t>
  </si>
  <si>
    <t>90107030703000000130</t>
  </si>
  <si>
    <t>выделение средств на стимулирование пед.раб-м</t>
  </si>
  <si>
    <t>софинансирование текущего ремонта</t>
  </si>
  <si>
    <t>выделение средств на стимулирование пед.раб-м и софинансирование текущего ремонта</t>
  </si>
  <si>
    <t>90107030703330000130</t>
  </si>
  <si>
    <t xml:space="preserve"> софинансирование текущего ремонта</t>
  </si>
  <si>
    <t>начисления на оплату труда</t>
  </si>
  <si>
    <t>коммунальные услуги</t>
  </si>
  <si>
    <t xml:space="preserve">передвижение средств в связи с экономией по договворам </t>
  </si>
  <si>
    <t>услуги связи</t>
  </si>
  <si>
    <t>прочие выплаты</t>
  </si>
  <si>
    <t>передвижение средств для оплаты по договору услуг связи</t>
  </si>
  <si>
    <t>передвижение средств для оплаты пособия до 3-х лет</t>
  </si>
  <si>
    <t>Софинансирование текущего ремонта</t>
  </si>
  <si>
    <t>90107030703000126225</t>
  </si>
  <si>
    <t>иные цели</t>
  </si>
  <si>
    <t>выделение средств на  текущий ремонт</t>
  </si>
  <si>
    <t>текущий ремонт</t>
  </si>
  <si>
    <t>прочие услуги по содержанию имущества</t>
  </si>
  <si>
    <t>Субсидии на иные цели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</si>
</sst>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\ _₽_-;\-* #,##0.0\ _₽_-;_-* &quot;-&quot;?\ _₽_-;_-@_-"/>
    <numFmt numFmtId="168" formatCode="_-* #,##0_р_._-;\-* #,##0_р_._-;_-* &quot;-&quot;??_р_._-;_-@_-"/>
    <numFmt numFmtId="169" formatCode="_-* #,##0.0\ _₽_-;\-* #,##0.0\ _₽_-;_-* &quot;-&quot;??\ _₽_-;_-@_-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 CYR"/>
    </font>
    <font>
      <sz val="12"/>
      <name val="Times New Roman CYR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sz val="9"/>
      <name val="Times New Roman CYR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1" fillId="0" borderId="0"/>
    <xf numFmtId="164" fontId="1" fillId="0" borderId="0" applyFont="0" applyFill="0" applyBorder="0" applyAlignment="0" applyProtection="0"/>
    <xf numFmtId="0" fontId="33" fillId="0" borderId="0"/>
  </cellStyleXfs>
  <cellXfs count="364">
    <xf numFmtId="0" fontId="0" fillId="0" borderId="0" xfId="0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6" fillId="2" borderId="1" xfId="1" applyFont="1" applyFill="1" applyBorder="1" applyAlignment="1">
      <alignment horizontal="center" vertical="center" wrapText="1"/>
    </xf>
    <xf numFmtId="164" fontId="14" fillId="0" borderId="1" xfId="1" applyFont="1" applyBorder="1" applyAlignment="1">
      <alignment vertical="center" wrapText="1"/>
    </xf>
    <xf numFmtId="164" fontId="6" fillId="2" borderId="17" xfId="1" applyFont="1" applyFill="1" applyBorder="1" applyAlignment="1">
      <alignment vertical="center" wrapText="1"/>
    </xf>
    <xf numFmtId="164" fontId="6" fillId="0" borderId="17" xfId="1" applyFont="1" applyBorder="1" applyAlignment="1">
      <alignment vertical="center" wrapText="1"/>
    </xf>
    <xf numFmtId="164" fontId="14" fillId="0" borderId="19" xfId="1" applyFont="1" applyBorder="1" applyAlignment="1">
      <alignment vertical="center" wrapText="1"/>
    </xf>
    <xf numFmtId="164" fontId="6" fillId="0" borderId="18" xfId="1" applyFont="1" applyBorder="1" applyAlignment="1">
      <alignment vertical="center" wrapText="1"/>
    </xf>
    <xf numFmtId="164" fontId="9" fillId="0" borderId="17" xfId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1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6" fillId="0" borderId="0" xfId="0" applyFont="1"/>
    <xf numFmtId="0" fontId="23" fillId="0" borderId="0" xfId="0" applyFont="1"/>
    <xf numFmtId="0" fontId="27" fillId="0" borderId="0" xfId="0" applyFont="1"/>
    <xf numFmtId="0" fontId="28" fillId="0" borderId="0" xfId="0" applyFont="1"/>
    <xf numFmtId="0" fontId="27" fillId="0" borderId="0" xfId="0" applyFont="1" applyFill="1"/>
    <xf numFmtId="0" fontId="23" fillId="0" borderId="0" xfId="0" applyFont="1" applyFill="1"/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9" fillId="0" borderId="0" xfId="0" applyFont="1" applyAlignment="1"/>
    <xf numFmtId="0" fontId="0" fillId="0" borderId="0" xfId="0" applyAlignment="1">
      <alignment wrapText="1"/>
    </xf>
    <xf numFmtId="0" fontId="30" fillId="0" borderId="0" xfId="0" applyFont="1"/>
    <xf numFmtId="0" fontId="2" fillId="0" borderId="0" xfId="0" applyFont="1" applyFill="1" applyAlignment="1">
      <alignment horizontal="left" vertical="center" wrapText="1"/>
    </xf>
    <xf numFmtId="49" fontId="29" fillId="0" borderId="0" xfId="0" applyNumberFormat="1" applyFont="1"/>
    <xf numFmtId="49" fontId="29" fillId="0" borderId="0" xfId="0" applyNumberFormat="1" applyFont="1" applyAlignment="1">
      <alignment vertical="distributed"/>
    </xf>
    <xf numFmtId="2" fontId="6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0" fontId="34" fillId="0" borderId="0" xfId="4" applyFont="1"/>
    <xf numFmtId="0" fontId="33" fillId="0" borderId="0" xfId="4" applyFont="1" applyBorder="1"/>
    <xf numFmtId="0" fontId="33" fillId="0" borderId="2" xfId="4" applyFont="1" applyBorder="1"/>
    <xf numFmtId="0" fontId="25" fillId="0" borderId="0" xfId="4" applyFont="1" applyBorder="1"/>
    <xf numFmtId="0" fontId="33" fillId="0" borderId="0" xfId="4" applyFont="1"/>
    <xf numFmtId="0" fontId="35" fillId="0" borderId="0" xfId="4" applyFont="1" applyBorder="1"/>
    <xf numFmtId="0" fontId="33" fillId="0" borderId="0" xfId="4" applyFont="1" applyAlignment="1">
      <alignment vertical="top"/>
    </xf>
    <xf numFmtId="0" fontId="32" fillId="0" borderId="21" xfId="4" applyFont="1" applyBorder="1" applyAlignment="1">
      <alignment vertical="top"/>
    </xf>
    <xf numFmtId="0" fontId="33" fillId="0" borderId="2" xfId="4" applyFont="1" applyBorder="1" applyAlignment="1">
      <alignment vertical="top"/>
    </xf>
    <xf numFmtId="0" fontId="25" fillId="0" borderId="2" xfId="4" applyFont="1" applyBorder="1" applyAlignment="1">
      <alignment vertical="top"/>
    </xf>
    <xf numFmtId="0" fontId="33" fillId="0" borderId="0" xfId="4" applyFont="1" applyBorder="1" applyAlignment="1">
      <alignment vertical="top"/>
    </xf>
    <xf numFmtId="0" fontId="25" fillId="0" borderId="0" xfId="4" applyFont="1" applyFill="1" applyBorder="1" applyAlignment="1">
      <alignment vertical="top"/>
    </xf>
    <xf numFmtId="0" fontId="34" fillId="0" borderId="0" xfId="4" applyFont="1" applyAlignment="1">
      <alignment vertical="top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10" xfId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4" fontId="33" fillId="0" borderId="0" xfId="4" applyNumberFormat="1" applyFont="1" applyBorder="1"/>
    <xf numFmtId="164" fontId="3" fillId="0" borderId="1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19" fillId="0" borderId="4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9" fillId="0" borderId="4" xfId="1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10" xfId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4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4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0" fillId="0" borderId="8" xfId="0" applyBorder="1" applyAlignment="1">
      <alignment horizontal="right"/>
    </xf>
    <xf numFmtId="0" fontId="23" fillId="0" borderId="8" xfId="0" applyFont="1" applyBorder="1" applyAlignment="1">
      <alignment horizontal="right"/>
    </xf>
    <xf numFmtId="3" fontId="23" fillId="0" borderId="4" xfId="0" applyNumberFormat="1" applyFont="1" applyBorder="1" applyAlignment="1">
      <alignment horizontal="center" vertical="distributed"/>
    </xf>
    <xf numFmtId="3" fontId="23" fillId="0" borderId="7" xfId="0" applyNumberFormat="1" applyFont="1" applyBorder="1" applyAlignment="1">
      <alignment horizontal="center" vertical="distributed"/>
    </xf>
    <xf numFmtId="0" fontId="29" fillId="0" borderId="0" xfId="0" applyFont="1" applyAlignment="1">
      <alignment horizontal="right"/>
    </xf>
    <xf numFmtId="0" fontId="29" fillId="0" borderId="8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right" wrapText="1"/>
    </xf>
    <xf numFmtId="0" fontId="23" fillId="0" borderId="8" xfId="0" applyFont="1" applyBorder="1" applyAlignment="1">
      <alignment horizontal="right" wrapText="1"/>
    </xf>
    <xf numFmtId="0" fontId="23" fillId="0" borderId="4" xfId="0" applyFont="1" applyBorder="1" applyAlignment="1"/>
    <xf numFmtId="0" fontId="0" fillId="0" borderId="7" xfId="0" applyBorder="1" applyAlignment="1"/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14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1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1" fontId="29" fillId="0" borderId="0" xfId="0" applyNumberFormat="1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49" fontId="29" fillId="0" borderId="0" xfId="0" applyNumberFormat="1" applyFont="1" applyAlignment="1">
      <alignment vertical="distributed" wrapText="1"/>
    </xf>
    <xf numFmtId="0" fontId="0" fillId="0" borderId="0" xfId="0" applyAlignment="1">
      <alignment vertical="distributed" wrapText="1"/>
    </xf>
    <xf numFmtId="49" fontId="29" fillId="0" borderId="0" xfId="0" applyNumberFormat="1" applyFont="1" applyAlignment="1">
      <alignment horizontal="left" vertical="distributed" wrapText="1"/>
    </xf>
    <xf numFmtId="49" fontId="23" fillId="0" borderId="0" xfId="0" applyNumberFormat="1" applyFont="1" applyAlignment="1">
      <alignment horizontal="left" vertical="distributed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14" fillId="0" borderId="11" xfId="1" applyFont="1" applyBorder="1" applyAlignment="1">
      <alignment horizontal="center" vertical="center" wrapText="1"/>
    </xf>
    <xf numFmtId="164" fontId="14" fillId="0" borderId="12" xfId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10" xfId="1" applyFont="1" applyFill="1" applyBorder="1" applyAlignment="1">
      <alignment horizontal="center" vertical="center" wrapText="1"/>
    </xf>
    <xf numFmtId="164" fontId="3" fillId="0" borderId="10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170" fontId="6" fillId="0" borderId="4" xfId="1" applyNumberFormat="1" applyFont="1" applyFill="1" applyBorder="1" applyAlignment="1">
      <alignment horizontal="right" vertical="center" wrapText="1"/>
    </xf>
    <xf numFmtId="170" fontId="6" fillId="0" borderId="10" xfId="1" applyNumberFormat="1" applyFont="1" applyFill="1" applyBorder="1" applyAlignment="1">
      <alignment horizontal="right" vertical="center" wrapText="1"/>
    </xf>
    <xf numFmtId="43" fontId="19" fillId="0" borderId="4" xfId="1" applyNumberFormat="1" applyFont="1" applyFill="1" applyBorder="1" applyAlignment="1">
      <alignment horizontal="center" vertical="center" wrapText="1"/>
    </xf>
    <xf numFmtId="164" fontId="19" fillId="0" borderId="10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9" fillId="0" borderId="4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166" fontId="9" fillId="0" borderId="10" xfId="1" applyNumberFormat="1" applyFont="1" applyBorder="1" applyAlignment="1">
      <alignment horizontal="center" vertical="center" wrapText="1"/>
    </xf>
    <xf numFmtId="166" fontId="9" fillId="0" borderId="7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168" fontId="9" fillId="0" borderId="4" xfId="1" applyNumberFormat="1" applyFont="1" applyBorder="1" applyAlignment="1">
      <alignment horizontal="center" vertical="center" wrapText="1"/>
    </xf>
    <xf numFmtId="168" fontId="9" fillId="0" borderId="7" xfId="1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9" fillId="0" borderId="7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2"/>
    <cellStyle name="Обычный_РШИ План ФХД на 29.06.2015" xfId="4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21</xdr:col>
      <xdr:colOff>231561</xdr:colOff>
      <xdr:row>43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7194336" cy="10258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8</xdr:col>
      <xdr:colOff>809625</xdr:colOff>
      <xdr:row>76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90500"/>
          <a:ext cx="7648575" cy="10906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opLeftCell="A16" workbookViewId="0">
      <selection activeCell="K15" sqref="K15"/>
    </sheetView>
  </sheetViews>
  <sheetFormatPr defaultColWidth="8.85546875" defaultRowHeight="15"/>
  <cols>
    <col min="1" max="1" width="18.5703125" style="3" customWidth="1"/>
    <col min="2" max="2" width="20.5703125" style="3" customWidth="1"/>
    <col min="3" max="3" width="25.85546875" style="3" customWidth="1"/>
    <col min="4" max="4" width="3" style="3" customWidth="1"/>
    <col min="5" max="5" width="15" style="3" customWidth="1"/>
    <col min="6" max="6" width="17.5703125" style="3" customWidth="1"/>
    <col min="7" max="16384" width="8.85546875" style="3"/>
  </cols>
  <sheetData>
    <row r="1" spans="1:6">
      <c r="E1" s="201" t="s">
        <v>13</v>
      </c>
      <c r="F1" s="201"/>
    </row>
    <row r="2" spans="1:6" ht="22.5" customHeight="1">
      <c r="C2" s="206" t="s">
        <v>314</v>
      </c>
      <c r="D2" s="206"/>
      <c r="E2" s="206"/>
      <c r="F2" s="206"/>
    </row>
    <row r="3" spans="1:6">
      <c r="C3" s="15" t="s">
        <v>11</v>
      </c>
      <c r="E3" s="201"/>
      <c r="F3" s="201"/>
    </row>
    <row r="4" spans="1:6" ht="15" customHeight="1">
      <c r="C4" s="206" t="s">
        <v>309</v>
      </c>
      <c r="D4" s="206"/>
      <c r="E4" s="206"/>
      <c r="F4" s="206"/>
    </row>
    <row r="5" spans="1:6">
      <c r="E5" s="201"/>
      <c r="F5" s="201"/>
    </row>
    <row r="6" spans="1:6">
      <c r="E6" s="209" t="s">
        <v>313</v>
      </c>
      <c r="F6" s="209"/>
    </row>
    <row r="9" spans="1:6" ht="20.25">
      <c r="B9" s="200" t="s">
        <v>14</v>
      </c>
      <c r="C9" s="200"/>
      <c r="D9" s="200"/>
      <c r="E9" s="200"/>
      <c r="F9" s="200"/>
    </row>
    <row r="10" spans="1:6" ht="20.25">
      <c r="B10" s="200" t="s">
        <v>17</v>
      </c>
      <c r="C10" s="200"/>
      <c r="D10" s="200"/>
      <c r="E10" s="200"/>
      <c r="F10" s="200"/>
    </row>
    <row r="11" spans="1:6" ht="20.25">
      <c r="B11" s="14"/>
      <c r="C11" s="14"/>
      <c r="D11" s="14"/>
      <c r="E11" s="14"/>
      <c r="F11" s="14"/>
    </row>
    <row r="12" spans="1:6" ht="20.25" customHeight="1" thickBot="1">
      <c r="A12" s="208" t="s">
        <v>310</v>
      </c>
      <c r="B12" s="208"/>
      <c r="C12" s="208"/>
      <c r="D12" s="208"/>
      <c r="E12" s="208"/>
      <c r="F12" s="208"/>
    </row>
    <row r="13" spans="1:6" ht="21" thickTop="1">
      <c r="B13" s="14"/>
      <c r="C13" s="14"/>
      <c r="D13" s="14"/>
      <c r="E13" s="14"/>
      <c r="F13" s="14"/>
    </row>
    <row r="14" spans="1:6" ht="20.25">
      <c r="B14" s="14"/>
      <c r="C14" s="14"/>
      <c r="D14" s="14"/>
      <c r="E14" s="14"/>
      <c r="F14" s="14"/>
    </row>
    <row r="15" spans="1:6" ht="24" customHeight="1">
      <c r="A15" s="204" t="s">
        <v>230</v>
      </c>
      <c r="B15" s="205"/>
      <c r="C15" s="205"/>
      <c r="D15" s="14"/>
      <c r="E15" s="14"/>
      <c r="F15" s="5" t="s">
        <v>15</v>
      </c>
    </row>
    <row r="16" spans="1:6" ht="30" customHeight="1">
      <c r="A16" s="204"/>
      <c r="B16" s="205"/>
      <c r="C16" s="205"/>
      <c r="D16" s="17"/>
      <c r="E16" s="15" t="s">
        <v>16</v>
      </c>
      <c r="F16" s="19"/>
    </row>
    <row r="17" spans="2:6" ht="18" customHeight="1">
      <c r="B17" s="13"/>
      <c r="C17" s="202" t="s">
        <v>18</v>
      </c>
      <c r="D17" s="202"/>
      <c r="E17" s="203"/>
      <c r="F17" s="18"/>
    </row>
    <row r="18" spans="2:6" ht="18" customHeight="1">
      <c r="E18" s="15" t="s">
        <v>19</v>
      </c>
      <c r="F18" s="18"/>
    </row>
    <row r="19" spans="2:6" ht="24" customHeight="1">
      <c r="E19" s="15" t="s">
        <v>20</v>
      </c>
      <c r="F19" s="18"/>
    </row>
    <row r="20" spans="2:6" ht="24" customHeight="1">
      <c r="B20" s="6"/>
      <c r="E20" s="15" t="s">
        <v>21</v>
      </c>
      <c r="F20" s="18"/>
    </row>
    <row r="21" spans="2:6" ht="24" customHeight="1">
      <c r="E21" s="15" t="s">
        <v>22</v>
      </c>
      <c r="F21" s="18"/>
    </row>
    <row r="22" spans="2:6" ht="24" customHeight="1">
      <c r="C22" s="206" t="s">
        <v>23</v>
      </c>
      <c r="D22" s="206"/>
      <c r="E22" s="207"/>
      <c r="F22" s="18"/>
    </row>
    <row r="23" spans="2:6" ht="39.75" customHeight="1">
      <c r="B23" s="6"/>
      <c r="C23" s="202" t="s">
        <v>24</v>
      </c>
      <c r="D23" s="202"/>
      <c r="E23" s="203"/>
      <c r="F23" s="18"/>
    </row>
    <row r="24" spans="2:6" ht="24" customHeight="1">
      <c r="B24" s="6"/>
      <c r="C24" s="6"/>
      <c r="E24" s="4"/>
    </row>
    <row r="25" spans="2:6" ht="24" customHeight="1">
      <c r="B25" s="201"/>
      <c r="C25" s="201"/>
      <c r="E25" s="4"/>
    </row>
    <row r="26" spans="2:6" ht="24" customHeight="1">
      <c r="B26" s="9"/>
      <c r="C26" s="10"/>
      <c r="E26" s="4"/>
    </row>
    <row r="27" spans="2:6" ht="27.75" customHeight="1">
      <c r="B27" s="6"/>
      <c r="E27" s="4"/>
    </row>
    <row r="28" spans="2:6" ht="24" customHeight="1">
      <c r="B28" s="6"/>
      <c r="E28" s="4"/>
      <c r="F28" s="12"/>
    </row>
    <row r="29" spans="2:6" ht="24" customHeight="1">
      <c r="B29" s="6"/>
      <c r="E29" s="4"/>
      <c r="F29" s="12"/>
    </row>
    <row r="31" spans="2:6" ht="15" customHeight="1">
      <c r="B31" s="11"/>
      <c r="C31" s="199"/>
      <c r="D31" s="199"/>
      <c r="E31" s="199"/>
    </row>
  </sheetData>
  <mergeCells count="16">
    <mergeCell ref="E6:F6"/>
    <mergeCell ref="E1:F1"/>
    <mergeCell ref="E3:F3"/>
    <mergeCell ref="E5:F5"/>
    <mergeCell ref="C2:F2"/>
    <mergeCell ref="C4:F4"/>
    <mergeCell ref="A15:A16"/>
    <mergeCell ref="B15:C16"/>
    <mergeCell ref="C22:E22"/>
    <mergeCell ref="C23:E23"/>
    <mergeCell ref="A12:F12"/>
    <mergeCell ref="C31:E31"/>
    <mergeCell ref="B9:F9"/>
    <mergeCell ref="B10:F10"/>
    <mergeCell ref="B25:C25"/>
    <mergeCell ref="C17:E1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tabSelected="1" topLeftCell="A46" workbookViewId="0">
      <selection activeCell="B34" sqref="B34:G68"/>
    </sheetView>
  </sheetViews>
  <sheetFormatPr defaultColWidth="8.85546875" defaultRowHeight="1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1.28515625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>
      <c r="A2" s="29"/>
      <c r="B2" s="309" t="s">
        <v>204</v>
      </c>
      <c r="C2" s="309"/>
      <c r="D2" s="309"/>
      <c r="E2" s="309"/>
      <c r="F2" s="309"/>
      <c r="G2" s="309"/>
      <c r="H2" s="34"/>
      <c r="I2" s="31"/>
      <c r="J2" s="32"/>
    </row>
    <row r="3" spans="1:12" ht="24.75" hidden="1" customHeight="1">
      <c r="B3" s="363" t="s">
        <v>168</v>
      </c>
      <c r="C3" s="363"/>
      <c r="D3" s="277"/>
      <c r="E3" s="277"/>
      <c r="F3" s="277"/>
      <c r="G3" s="277"/>
      <c r="H3" s="34"/>
      <c r="I3" s="34"/>
      <c r="J3" s="34"/>
      <c r="K3" s="34"/>
      <c r="L3" s="34"/>
    </row>
    <row r="4" spans="1:12" ht="15.75" hidden="1" customHeight="1">
      <c r="B4" s="309" t="s">
        <v>169</v>
      </c>
      <c r="C4" s="309"/>
      <c r="D4" s="309"/>
      <c r="E4" s="362"/>
      <c r="F4" s="362"/>
      <c r="G4" s="362"/>
      <c r="H4" s="34"/>
      <c r="I4" s="34"/>
      <c r="J4" s="34"/>
      <c r="K4" s="34"/>
      <c r="L4" s="34"/>
    </row>
    <row r="5" spans="1:12" hidden="1"/>
    <row r="6" spans="1:12" ht="15" hidden="1" customHeight="1">
      <c r="B6" s="187" t="s">
        <v>145</v>
      </c>
      <c r="C6" s="313" t="s">
        <v>1</v>
      </c>
      <c r="D6" s="315"/>
      <c r="E6" s="187" t="s">
        <v>205</v>
      </c>
      <c r="F6" s="187" t="s">
        <v>206</v>
      </c>
      <c r="G6" s="187" t="s">
        <v>207</v>
      </c>
    </row>
    <row r="7" spans="1:12" ht="15" hidden="1" customHeight="1">
      <c r="B7" s="187">
        <v>1</v>
      </c>
      <c r="C7" s="313">
        <v>2</v>
      </c>
      <c r="D7" s="315"/>
      <c r="E7" s="187">
        <v>3</v>
      </c>
      <c r="F7" s="187">
        <v>4</v>
      </c>
      <c r="G7" s="187">
        <v>5</v>
      </c>
    </row>
    <row r="8" spans="1:12" ht="15" hidden="1" customHeight="1">
      <c r="B8" s="7"/>
      <c r="C8" s="313"/>
      <c r="D8" s="315"/>
      <c r="E8" s="7"/>
      <c r="F8" s="7"/>
      <c r="G8" s="7"/>
    </row>
    <row r="9" spans="1:12" ht="15" hidden="1" customHeight="1">
      <c r="B9" s="7"/>
      <c r="C9" s="313"/>
      <c r="D9" s="315"/>
      <c r="E9" s="7"/>
      <c r="F9" s="7"/>
      <c r="G9" s="7"/>
    </row>
    <row r="10" spans="1:12" ht="15" hidden="1" customHeight="1">
      <c r="B10" s="7"/>
      <c r="C10" s="350" t="s">
        <v>10</v>
      </c>
      <c r="D10" s="352"/>
      <c r="E10" s="187" t="s">
        <v>70</v>
      </c>
      <c r="F10" s="187" t="s">
        <v>70</v>
      </c>
      <c r="G10" s="187"/>
    </row>
    <row r="11" spans="1:12" hidden="1"/>
    <row r="12" spans="1:12" ht="15.75" hidden="1" customHeight="1">
      <c r="B12" s="309" t="s">
        <v>232</v>
      </c>
      <c r="C12" s="309"/>
      <c r="D12" s="309"/>
      <c r="E12" s="309"/>
      <c r="F12" s="309"/>
      <c r="G12" s="309"/>
    </row>
    <row r="13" spans="1:12" hidden="1"/>
    <row r="14" spans="1:12" ht="15.75" hidden="1" customHeight="1">
      <c r="B14" s="298" t="s">
        <v>168</v>
      </c>
      <c r="C14" s="298"/>
      <c r="D14" s="277"/>
      <c r="E14" s="277"/>
      <c r="F14" s="277"/>
      <c r="G14" s="277"/>
      <c r="H14" s="34"/>
      <c r="I14" s="34"/>
    </row>
    <row r="15" spans="1:12" ht="15.75" hidden="1" customHeight="1">
      <c r="B15" s="309" t="s">
        <v>169</v>
      </c>
      <c r="C15" s="309"/>
      <c r="D15" s="309"/>
      <c r="E15" s="362"/>
      <c r="F15" s="362"/>
      <c r="G15" s="362"/>
      <c r="H15" s="34"/>
      <c r="I15" s="34"/>
    </row>
    <row r="16" spans="1:12" hidden="1"/>
    <row r="17" spans="2:7" ht="82.5" hidden="1" customHeight="1">
      <c r="B17" s="187" t="s">
        <v>145</v>
      </c>
      <c r="C17" s="313" t="s">
        <v>181</v>
      </c>
      <c r="D17" s="315"/>
      <c r="E17" s="187" t="s">
        <v>208</v>
      </c>
      <c r="F17" s="187" t="s">
        <v>209</v>
      </c>
      <c r="G17" s="187" t="s">
        <v>210</v>
      </c>
    </row>
    <row r="18" spans="2:7" ht="15" hidden="1" customHeight="1">
      <c r="B18" s="187">
        <v>1</v>
      </c>
      <c r="C18" s="313">
        <v>2</v>
      </c>
      <c r="D18" s="315"/>
      <c r="E18" s="187">
        <v>3</v>
      </c>
      <c r="F18" s="187">
        <v>4</v>
      </c>
      <c r="G18" s="187">
        <v>5</v>
      </c>
    </row>
    <row r="19" spans="2:7" ht="15" hidden="1" customHeight="1">
      <c r="B19" s="7"/>
      <c r="C19" s="313"/>
      <c r="D19" s="315"/>
      <c r="E19" s="7"/>
      <c r="F19" s="7"/>
      <c r="G19" s="7"/>
    </row>
    <row r="20" spans="2:7" ht="15" hidden="1" customHeight="1">
      <c r="B20" s="7"/>
      <c r="C20" s="313"/>
      <c r="D20" s="315"/>
      <c r="E20" s="7"/>
      <c r="F20" s="7"/>
      <c r="G20" s="7"/>
    </row>
    <row r="21" spans="2:7" ht="15" hidden="1" customHeight="1">
      <c r="B21" s="7"/>
      <c r="C21" s="350" t="s">
        <v>10</v>
      </c>
      <c r="D21" s="352"/>
      <c r="E21" s="187"/>
      <c r="F21" s="187" t="s">
        <v>70</v>
      </c>
      <c r="G21" s="187"/>
    </row>
    <row r="22" spans="2:7" hidden="1"/>
    <row r="23" spans="2:7" ht="15.75" hidden="1" customHeight="1">
      <c r="B23" s="309" t="s">
        <v>231</v>
      </c>
      <c r="C23" s="309"/>
      <c r="D23" s="309"/>
      <c r="E23" s="309"/>
      <c r="F23" s="309"/>
      <c r="G23" s="309"/>
    </row>
    <row r="24" spans="2:7" hidden="1"/>
    <row r="25" spans="2:7" ht="15.75" hidden="1" customHeight="1">
      <c r="B25" s="298" t="s">
        <v>168</v>
      </c>
      <c r="C25" s="298"/>
      <c r="D25" s="277"/>
      <c r="E25" s="277"/>
      <c r="F25" s="277"/>
      <c r="G25" s="277"/>
    </row>
    <row r="26" spans="2:7" ht="15.75" hidden="1" customHeight="1">
      <c r="B26" s="309" t="s">
        <v>169</v>
      </c>
      <c r="C26" s="309"/>
      <c r="D26" s="309"/>
      <c r="E26" s="362"/>
      <c r="F26" s="362"/>
      <c r="G26" s="362"/>
    </row>
    <row r="27" spans="2:7" hidden="1"/>
    <row r="28" spans="2:7" ht="15" hidden="1" customHeight="1">
      <c r="B28" s="187" t="s">
        <v>145</v>
      </c>
      <c r="C28" s="313" t="s">
        <v>1</v>
      </c>
      <c r="D28" s="315"/>
      <c r="E28" s="187" t="s">
        <v>205</v>
      </c>
      <c r="F28" s="187" t="s">
        <v>206</v>
      </c>
      <c r="G28" s="187" t="s">
        <v>207</v>
      </c>
    </row>
    <row r="29" spans="2:7" ht="15" hidden="1" customHeight="1">
      <c r="B29" s="187">
        <v>1</v>
      </c>
      <c r="C29" s="313">
        <v>2</v>
      </c>
      <c r="D29" s="315"/>
      <c r="E29" s="187">
        <v>3</v>
      </c>
      <c r="F29" s="187">
        <v>4</v>
      </c>
      <c r="G29" s="187">
        <v>5</v>
      </c>
    </row>
    <row r="30" spans="2:7" ht="15" hidden="1" customHeight="1">
      <c r="B30" s="7"/>
      <c r="C30" s="313"/>
      <c r="D30" s="315"/>
      <c r="E30" s="7"/>
      <c r="F30" s="7"/>
      <c r="G30" s="7"/>
    </row>
    <row r="31" spans="2:7" ht="15" hidden="1" customHeight="1">
      <c r="B31" s="7"/>
      <c r="C31" s="313"/>
      <c r="D31" s="315"/>
      <c r="E31" s="7"/>
      <c r="F31" s="7"/>
      <c r="G31" s="7"/>
    </row>
    <row r="32" spans="2:7" ht="15" hidden="1" customHeight="1">
      <c r="B32" s="7"/>
      <c r="C32" s="350" t="s">
        <v>10</v>
      </c>
      <c r="D32" s="352"/>
      <c r="E32" s="187" t="s">
        <v>70</v>
      </c>
      <c r="F32" s="187" t="s">
        <v>70</v>
      </c>
      <c r="G32" s="187"/>
    </row>
    <row r="33" spans="2:9" hidden="1"/>
    <row r="34" spans="2:9" ht="36" customHeight="1">
      <c r="B34" s="342" t="s">
        <v>287</v>
      </c>
      <c r="C34" s="342"/>
      <c r="D34" s="342"/>
      <c r="E34" s="342"/>
      <c r="F34" s="342"/>
      <c r="G34" s="342"/>
    </row>
    <row r="36" spans="2:9" ht="15.75">
      <c r="B36" s="298" t="s">
        <v>168</v>
      </c>
      <c r="C36" s="298"/>
      <c r="D36" s="361">
        <v>244</v>
      </c>
      <c r="E36" s="361"/>
      <c r="F36" s="361"/>
      <c r="G36" s="361"/>
    </row>
    <row r="37" spans="2:9" ht="31.5" customHeight="1">
      <c r="B37" s="298" t="s">
        <v>169</v>
      </c>
      <c r="C37" s="298"/>
      <c r="D37" s="341" t="s">
        <v>435</v>
      </c>
      <c r="E37" s="341"/>
      <c r="F37" s="341"/>
      <c r="G37" s="341"/>
      <c r="H37" s="34"/>
      <c r="I37" s="34"/>
    </row>
    <row r="38" spans="2:9" ht="15.75">
      <c r="B38" s="342" t="s">
        <v>291</v>
      </c>
      <c r="C38" s="342"/>
      <c r="D38" s="342"/>
      <c r="E38" s="342"/>
      <c r="F38" s="342"/>
      <c r="G38" s="342"/>
    </row>
    <row r="40" spans="2:9" ht="45">
      <c r="B40" s="187" t="s">
        <v>145</v>
      </c>
      <c r="C40" s="313" t="s">
        <v>181</v>
      </c>
      <c r="D40" s="315"/>
      <c r="E40" s="187" t="s">
        <v>224</v>
      </c>
      <c r="F40" s="187" t="s">
        <v>225</v>
      </c>
      <c r="G40" s="187" t="s">
        <v>226</v>
      </c>
    </row>
    <row r="41" spans="2:9">
      <c r="B41" s="187">
        <v>1</v>
      </c>
      <c r="C41" s="313">
        <v>2</v>
      </c>
      <c r="D41" s="315"/>
      <c r="E41" s="187">
        <v>3</v>
      </c>
      <c r="F41" s="187">
        <v>4</v>
      </c>
      <c r="G41" s="187">
        <v>5</v>
      </c>
    </row>
    <row r="42" spans="2:9" ht="31.5" customHeight="1">
      <c r="B42" s="187"/>
      <c r="C42" s="316"/>
      <c r="D42" s="318"/>
      <c r="E42" s="187"/>
      <c r="F42" s="187"/>
      <c r="G42" s="48"/>
    </row>
    <row r="43" spans="2:9">
      <c r="B43" s="7"/>
      <c r="C43" s="350" t="s">
        <v>10</v>
      </c>
      <c r="D43" s="352"/>
      <c r="E43" s="187" t="s">
        <v>70</v>
      </c>
      <c r="F43" s="187" t="s">
        <v>70</v>
      </c>
      <c r="G43" s="46">
        <f>SUM(G42:G42)</f>
        <v>0</v>
      </c>
    </row>
    <row r="44" spans="2:9">
      <c r="G44" s="54"/>
    </row>
    <row r="45" spans="2:9" ht="15.75">
      <c r="B45" s="342" t="s">
        <v>292</v>
      </c>
      <c r="C45" s="342"/>
      <c r="D45" s="342"/>
      <c r="E45" s="342"/>
      <c r="F45" s="342"/>
      <c r="G45" s="342"/>
    </row>
    <row r="47" spans="2:9" ht="30">
      <c r="B47" s="187" t="s">
        <v>145</v>
      </c>
      <c r="C47" s="313" t="s">
        <v>181</v>
      </c>
      <c r="D47" s="314"/>
      <c r="E47" s="315"/>
      <c r="F47" s="187" t="s">
        <v>227</v>
      </c>
      <c r="G47" s="187" t="s">
        <v>228</v>
      </c>
    </row>
    <row r="48" spans="2:9">
      <c r="B48" s="187">
        <v>1</v>
      </c>
      <c r="C48" s="313">
        <v>2</v>
      </c>
      <c r="D48" s="314"/>
      <c r="E48" s="315"/>
      <c r="F48" s="187">
        <v>3</v>
      </c>
      <c r="G48" s="187">
        <v>4</v>
      </c>
    </row>
    <row r="49" spans="2:10" ht="25.5" customHeight="1">
      <c r="B49" s="187">
        <v>2</v>
      </c>
      <c r="C49" s="316" t="s">
        <v>341</v>
      </c>
      <c r="D49" s="322"/>
      <c r="E49" s="323"/>
      <c r="F49" s="187">
        <v>1</v>
      </c>
      <c r="G49" s="48">
        <v>111655</v>
      </c>
      <c r="J49" s="149"/>
    </row>
    <row r="50" spans="2:10" ht="25.5" customHeight="1">
      <c r="B50" s="187">
        <v>3</v>
      </c>
      <c r="C50" s="316" t="s">
        <v>429</v>
      </c>
      <c r="D50" s="322"/>
      <c r="E50" s="323"/>
      <c r="F50" s="187">
        <v>1</v>
      </c>
      <c r="G50" s="48">
        <v>13345</v>
      </c>
      <c r="J50" s="149"/>
    </row>
    <row r="51" spans="2:10">
      <c r="B51" s="7"/>
      <c r="C51" s="350" t="s">
        <v>10</v>
      </c>
      <c r="D51" s="351"/>
      <c r="E51" s="352"/>
      <c r="F51" s="187" t="s">
        <v>70</v>
      </c>
      <c r="G51" s="50">
        <f>SUM(G49:G50)</f>
        <v>125000</v>
      </c>
    </row>
    <row r="53" spans="2:10" ht="33" customHeight="1">
      <c r="B53" s="342" t="s">
        <v>293</v>
      </c>
      <c r="C53" s="342"/>
      <c r="D53" s="342"/>
      <c r="E53" s="342"/>
      <c r="F53" s="342"/>
      <c r="G53" s="342"/>
    </row>
    <row r="55" spans="2:10" ht="47.25" customHeight="1">
      <c r="B55" s="187" t="s">
        <v>145</v>
      </c>
      <c r="C55" s="313" t="s">
        <v>181</v>
      </c>
      <c r="D55" s="315"/>
      <c r="E55" s="187" t="s">
        <v>221</v>
      </c>
      <c r="F55" s="187" t="s">
        <v>229</v>
      </c>
      <c r="G55" s="187" t="s">
        <v>214</v>
      </c>
    </row>
    <row r="56" spans="2:10">
      <c r="B56" s="187">
        <v>1</v>
      </c>
      <c r="C56" s="313">
        <v>2</v>
      </c>
      <c r="D56" s="315"/>
      <c r="E56" s="187">
        <v>3</v>
      </c>
      <c r="F56" s="187">
        <v>4</v>
      </c>
      <c r="G56" s="187">
        <v>5</v>
      </c>
    </row>
    <row r="57" spans="2:10" ht="35.25" customHeight="1">
      <c r="B57" s="187"/>
      <c r="C57" s="316"/>
      <c r="D57" s="318"/>
      <c r="E57" s="66"/>
      <c r="F57" s="66"/>
      <c r="G57" s="48"/>
    </row>
    <row r="58" spans="2:10" ht="35.25" customHeight="1">
      <c r="B58" s="187"/>
      <c r="C58" s="316"/>
      <c r="D58" s="323"/>
      <c r="E58" s="66"/>
      <c r="F58" s="66"/>
      <c r="G58" s="48"/>
    </row>
    <row r="59" spans="2:10">
      <c r="B59" s="7"/>
      <c r="C59" s="350" t="s">
        <v>10</v>
      </c>
      <c r="D59" s="352"/>
      <c r="E59" s="187" t="s">
        <v>70</v>
      </c>
      <c r="F59" s="187" t="s">
        <v>70</v>
      </c>
      <c r="G59" s="46">
        <f>SUM(G57:G58)</f>
        <v>0</v>
      </c>
    </row>
    <row r="61" spans="2:10">
      <c r="B61" s="129" t="s">
        <v>365</v>
      </c>
      <c r="C61" s="130"/>
      <c r="D61" s="131"/>
      <c r="E61" s="130"/>
      <c r="F61" s="132" t="s">
        <v>390</v>
      </c>
    </row>
    <row r="62" spans="2:10">
      <c r="B62" s="133"/>
      <c r="C62" s="134"/>
      <c r="D62" s="135"/>
      <c r="E62" s="130"/>
      <c r="F62" s="136" t="s">
        <v>366</v>
      </c>
    </row>
    <row r="63" spans="2:10">
      <c r="B63" s="129" t="s">
        <v>367</v>
      </c>
      <c r="C63" s="130"/>
      <c r="D63" s="137"/>
      <c r="E63" s="130"/>
      <c r="F63" s="138" t="s">
        <v>346</v>
      </c>
    </row>
    <row r="64" spans="2:10">
      <c r="B64" s="129"/>
      <c r="C64" s="130"/>
      <c r="D64" s="139"/>
      <c r="E64" s="130"/>
      <c r="F64" s="136" t="s">
        <v>366</v>
      </c>
    </row>
    <row r="65" spans="2:6">
      <c r="B65" s="129" t="s">
        <v>368</v>
      </c>
      <c r="C65" s="130"/>
      <c r="D65" s="137"/>
      <c r="E65" s="130"/>
      <c r="F65" s="140" t="s">
        <v>346</v>
      </c>
    </row>
    <row r="66" spans="2:6">
      <c r="B66" s="133"/>
      <c r="C66" s="130"/>
      <c r="D66" s="141"/>
      <c r="E66" s="130"/>
      <c r="F66" s="136" t="s">
        <v>366</v>
      </c>
    </row>
    <row r="67" spans="2:6">
      <c r="B67" s="133" t="s">
        <v>376</v>
      </c>
      <c r="C67" s="151">
        <v>43131</v>
      </c>
      <c r="D67" s="133"/>
      <c r="E67" s="130"/>
      <c r="F67" s="133"/>
    </row>
  </sheetData>
  <mergeCells count="52">
    <mergeCell ref="C58:D58"/>
    <mergeCell ref="C59:D59"/>
    <mergeCell ref="C50:E50"/>
    <mergeCell ref="C51:E51"/>
    <mergeCell ref="B53:G53"/>
    <mergeCell ref="C55:D55"/>
    <mergeCell ref="C56:D56"/>
    <mergeCell ref="C57:D57"/>
    <mergeCell ref="C43:D43"/>
    <mergeCell ref="B45:G45"/>
    <mergeCell ref="C47:E47"/>
    <mergeCell ref="C48:E48"/>
    <mergeCell ref="C49:E49"/>
    <mergeCell ref="B38:G38"/>
    <mergeCell ref="C40:D40"/>
    <mergeCell ref="C41:D41"/>
    <mergeCell ref="C42:D42"/>
    <mergeCell ref="B36:C36"/>
    <mergeCell ref="D36:G36"/>
    <mergeCell ref="B37:C37"/>
    <mergeCell ref="D37:G37"/>
    <mergeCell ref="B34:G34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C20:D20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C6:D6"/>
    <mergeCell ref="B2:G2"/>
    <mergeCell ref="B3:C3"/>
    <mergeCell ref="D3:G3"/>
    <mergeCell ref="B4:D4"/>
    <mergeCell ref="E4:G4"/>
  </mergeCells>
  <pageMargins left="0.25" right="0.25" top="0.75" bottom="0.75" header="0.3" footer="0.3"/>
  <pageSetup paperSize="9" fitToHeight="3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9"/>
  <sheetViews>
    <sheetView topLeftCell="A28" workbookViewId="0">
      <selection activeCell="B3" sqref="B3:S40"/>
    </sheetView>
  </sheetViews>
  <sheetFormatPr defaultRowHeight="15"/>
  <cols>
    <col min="1" max="1" width="0.42578125" customWidth="1"/>
    <col min="2" max="2" width="3.42578125" customWidth="1"/>
    <col min="3" max="3" width="6.42578125" customWidth="1"/>
    <col min="4" max="4" width="1.28515625" customWidth="1"/>
    <col min="5" max="5" width="3.85546875" customWidth="1"/>
    <col min="7" max="7" width="2.85546875" customWidth="1"/>
    <col min="8" max="8" width="4.7109375" customWidth="1"/>
    <col min="9" max="9" width="3.85546875" customWidth="1"/>
    <col min="10" max="10" width="4.28515625" customWidth="1"/>
    <col min="11" max="11" width="2.7109375" customWidth="1"/>
    <col min="12" max="12" width="1.85546875" customWidth="1"/>
    <col min="13" max="13" width="4.5703125" customWidth="1"/>
    <col min="14" max="14" width="2" customWidth="1"/>
    <col min="15" max="15" width="7.28515625" customWidth="1"/>
    <col min="16" max="16" width="3.42578125" customWidth="1"/>
    <col min="17" max="17" width="3.7109375" customWidth="1"/>
    <col min="18" max="18" width="11.140625" customWidth="1"/>
  </cols>
  <sheetData>
    <row r="1" spans="2:18" ht="6.75" customHeight="1">
      <c r="B1" s="103"/>
    </row>
    <row r="2" spans="2:18" ht="7.5" customHeight="1">
      <c r="B2" s="103"/>
    </row>
    <row r="3" spans="2:18" ht="18" customHeight="1">
      <c r="B3" s="232"/>
      <c r="C3" s="232"/>
      <c r="D3" s="232"/>
      <c r="E3" s="232"/>
      <c r="F3" s="232"/>
      <c r="G3" s="232"/>
      <c r="H3" s="232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2:18" ht="78" customHeight="1">
      <c r="B4" s="104"/>
      <c r="C4" s="104"/>
      <c r="D4" s="104"/>
      <c r="E4" s="104"/>
      <c r="F4" s="104"/>
      <c r="G4" s="104"/>
      <c r="H4" s="104"/>
      <c r="I4" s="221"/>
      <c r="J4" s="221"/>
      <c r="K4" s="221"/>
      <c r="L4" s="221"/>
      <c r="M4" s="221"/>
      <c r="N4" s="221"/>
      <c r="O4" s="221"/>
      <c r="P4" s="221"/>
      <c r="Q4" s="221"/>
      <c r="R4" s="221"/>
    </row>
    <row r="5" spans="2:18" ht="15.75">
      <c r="B5" s="104"/>
      <c r="C5" s="104"/>
      <c r="D5" s="104"/>
      <c r="E5" s="104"/>
      <c r="F5" s="104"/>
      <c r="G5" s="234"/>
      <c r="H5" s="234"/>
      <c r="I5" s="234"/>
      <c r="J5" s="234"/>
      <c r="K5" s="234"/>
      <c r="L5" s="234"/>
      <c r="M5" s="104"/>
      <c r="N5" s="104"/>
      <c r="O5" s="235"/>
      <c r="P5" s="235"/>
      <c r="Q5" s="235"/>
      <c r="R5" s="235"/>
    </row>
    <row r="6" spans="2:18" ht="12.75" customHeight="1">
      <c r="B6" s="105"/>
      <c r="C6" s="105"/>
      <c r="D6" s="105"/>
      <c r="E6" s="105"/>
      <c r="F6" s="105"/>
      <c r="G6" s="236"/>
      <c r="H6" s="236"/>
      <c r="I6" s="236"/>
      <c r="J6" s="236"/>
      <c r="K6" s="236"/>
      <c r="L6" s="237"/>
      <c r="M6" s="237"/>
      <c r="N6" s="105"/>
      <c r="O6" s="236"/>
      <c r="P6" s="236"/>
      <c r="Q6" s="236"/>
      <c r="R6" s="236"/>
    </row>
    <row r="7" spans="2:18" ht="9" customHeight="1">
      <c r="B7" s="105"/>
      <c r="C7" s="105"/>
      <c r="D7" s="105"/>
      <c r="E7" s="105"/>
      <c r="F7" s="105"/>
      <c r="G7" s="106"/>
      <c r="H7" s="106"/>
      <c r="I7" s="106"/>
      <c r="J7" s="106"/>
      <c r="K7" s="106"/>
      <c r="L7" s="105"/>
      <c r="M7" s="105"/>
      <c r="N7" s="105"/>
      <c r="O7" s="106"/>
      <c r="P7" s="106"/>
      <c r="Q7" s="106"/>
      <c r="R7" s="106"/>
    </row>
    <row r="8" spans="2:18" ht="15.75"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238"/>
      <c r="P8" s="238"/>
      <c r="Q8" s="238"/>
      <c r="R8" s="238"/>
    </row>
    <row r="9" spans="2:18" ht="15.75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2:18" ht="21" customHeight="1">
      <c r="C10" s="110"/>
      <c r="D10" s="110"/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0"/>
      <c r="R10" s="110"/>
    </row>
    <row r="11" spans="2:18" ht="15" customHeight="1">
      <c r="C11" s="110"/>
      <c r="D11" s="110"/>
      <c r="E11" s="210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110"/>
      <c r="R11" s="110"/>
    </row>
    <row r="12" spans="2:18" ht="15.75">
      <c r="C12" s="110"/>
      <c r="D12" s="110"/>
      <c r="E12" s="110"/>
      <c r="F12" s="239"/>
      <c r="G12" s="239"/>
      <c r="H12" s="239"/>
      <c r="I12" s="239"/>
      <c r="J12" s="239"/>
      <c r="K12" s="110"/>
      <c r="L12" s="110"/>
      <c r="M12" s="110"/>
      <c r="N12" s="110"/>
      <c r="O12" s="110"/>
      <c r="P12" s="110"/>
      <c r="Q12" s="110"/>
      <c r="R12" s="110"/>
    </row>
    <row r="13" spans="2:18" ht="15.75"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240"/>
      <c r="R13" s="240"/>
    </row>
    <row r="14" spans="2:18" ht="16.5" customHeight="1"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218"/>
      <c r="N14" s="218"/>
      <c r="O14" s="218"/>
      <c r="P14" s="219"/>
      <c r="Q14" s="220"/>
      <c r="R14" s="220"/>
    </row>
    <row r="15" spans="2:18" ht="15" customHeight="1">
      <c r="C15" s="110"/>
      <c r="D15" s="110"/>
      <c r="E15" s="110"/>
      <c r="F15" s="113"/>
      <c r="G15" s="114"/>
      <c r="H15" s="114"/>
      <c r="I15" s="114"/>
      <c r="J15" s="114"/>
      <c r="K15" s="110"/>
      <c r="L15" s="110"/>
      <c r="M15" s="213"/>
      <c r="N15" s="213"/>
      <c r="O15" s="213"/>
      <c r="P15" s="215"/>
      <c r="Q15" s="230"/>
      <c r="R15" s="231"/>
    </row>
    <row r="16" spans="2:18" ht="21" customHeight="1">
      <c r="C16" s="115"/>
      <c r="D16" s="110"/>
      <c r="E16" s="110"/>
      <c r="F16" s="110"/>
      <c r="G16" s="110"/>
      <c r="H16" s="110"/>
      <c r="I16" s="110"/>
      <c r="J16" s="110"/>
      <c r="K16" s="110"/>
      <c r="L16" s="110"/>
      <c r="M16" s="116"/>
      <c r="N16" s="116"/>
      <c r="O16" s="116"/>
      <c r="P16" s="116"/>
      <c r="Q16" s="220"/>
      <c r="R16" s="220"/>
    </row>
    <row r="17" spans="2:18" ht="15.75">
      <c r="C17" s="115"/>
      <c r="D17" s="110"/>
      <c r="E17" s="110"/>
      <c r="F17" s="110"/>
      <c r="G17" s="110"/>
      <c r="H17" s="110"/>
      <c r="I17" s="110"/>
      <c r="J17" s="110"/>
      <c r="K17" s="110"/>
      <c r="L17" s="110"/>
      <c r="M17" s="116"/>
      <c r="N17" s="116"/>
      <c r="O17" s="116"/>
      <c r="P17" s="116"/>
      <c r="Q17" s="220"/>
      <c r="R17" s="220"/>
    </row>
    <row r="18" spans="2:18" ht="15.75"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117"/>
      <c r="O18" s="226"/>
      <c r="P18" s="227"/>
      <c r="Q18" s="220"/>
      <c r="R18" s="220"/>
    </row>
    <row r="19" spans="2:18" ht="13.5" customHeight="1"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116"/>
      <c r="O19" s="116"/>
      <c r="P19" s="116"/>
      <c r="Q19" s="220"/>
      <c r="R19" s="220"/>
    </row>
    <row r="20" spans="2:18" ht="17.25" customHeight="1"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116"/>
      <c r="O20" s="213"/>
      <c r="P20" s="214"/>
      <c r="Q20" s="228"/>
      <c r="R20" s="229"/>
    </row>
    <row r="21" spans="2:18" ht="20.25" customHeight="1">
      <c r="C21" s="212"/>
      <c r="D21" s="212"/>
      <c r="E21" s="212"/>
      <c r="F21" s="212"/>
      <c r="G21" s="110"/>
      <c r="H21" s="110"/>
      <c r="I21" s="110"/>
      <c r="J21" s="110"/>
      <c r="K21" s="110"/>
      <c r="L21" s="110"/>
      <c r="M21" s="116"/>
      <c r="N21" s="116"/>
      <c r="O21" s="213"/>
      <c r="P21" s="214"/>
      <c r="Q21" s="216"/>
      <c r="R21" s="217"/>
    </row>
    <row r="22" spans="2:18" ht="18.75" customHeight="1"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218"/>
      <c r="N22" s="218"/>
      <c r="O22" s="218"/>
      <c r="P22" s="219"/>
      <c r="Q22" s="220"/>
      <c r="R22" s="220"/>
    </row>
    <row r="23" spans="2:18" ht="48.75" customHeight="1">
      <c r="B23" s="118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2"/>
      <c r="Q23" s="223"/>
      <c r="R23" s="224"/>
    </row>
    <row r="24" spans="2:18" ht="15.75">
      <c r="C24" s="115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2:18" ht="18" customHeight="1">
      <c r="C25" s="115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2:18" ht="21" customHeight="1"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110"/>
      <c r="O26" s="110"/>
      <c r="P26" s="110"/>
      <c r="Q26" s="110"/>
      <c r="R26" s="110"/>
    </row>
    <row r="27" spans="2:18" ht="15" customHeight="1"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110"/>
      <c r="O27" s="110"/>
      <c r="P27" s="110"/>
      <c r="Q27" s="110"/>
      <c r="R27" s="110"/>
    </row>
    <row r="28" spans="2:18" ht="45.75" customHeight="1"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110"/>
      <c r="O28" s="110"/>
      <c r="P28" s="110"/>
      <c r="Q28" s="110"/>
      <c r="R28" s="110"/>
    </row>
    <row r="29" spans="2:18" ht="15" customHeight="1"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110"/>
      <c r="O29" s="110"/>
      <c r="P29" s="110"/>
      <c r="Q29" s="110"/>
      <c r="R29" s="110"/>
    </row>
    <row r="30" spans="2:18" ht="15.75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2:18" ht="30" customHeight="1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2:18" ht="15.75">
      <c r="C32" s="115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3:18" ht="15.75">
      <c r="C33" s="115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3:18" ht="18.75" customHeight="1"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110"/>
      <c r="O34" s="110"/>
      <c r="P34" s="110"/>
      <c r="Q34" s="110"/>
      <c r="R34" s="110"/>
    </row>
    <row r="35" spans="3:18" ht="16.5" customHeight="1"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10"/>
      <c r="O35" s="110"/>
      <c r="P35" s="110"/>
      <c r="Q35" s="110"/>
      <c r="R35" s="110"/>
    </row>
    <row r="36" spans="3:18" ht="18" customHeight="1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110"/>
      <c r="O36" s="110"/>
      <c r="P36" s="110"/>
      <c r="Q36" s="110"/>
      <c r="R36" s="110"/>
    </row>
    <row r="37" spans="3:18" ht="15.75"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3:18" ht="15.75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3:18" ht="15.75"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3:18" ht="15.75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3:18" ht="15.7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3:18" ht="15.7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3:18" ht="15.75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3:18" ht="15.75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3:18" ht="15.75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3:18" ht="15.7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3:18" ht="15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3:18" ht="15.75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3:18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</sheetData>
  <mergeCells count="38">
    <mergeCell ref="Q15:R15"/>
    <mergeCell ref="B3:H3"/>
    <mergeCell ref="I3:R3"/>
    <mergeCell ref="I4:R4"/>
    <mergeCell ref="G5:L5"/>
    <mergeCell ref="O5:R5"/>
    <mergeCell ref="G6:K6"/>
    <mergeCell ref="L6:M6"/>
    <mergeCell ref="O6:R6"/>
    <mergeCell ref="O8:R8"/>
    <mergeCell ref="F12:J12"/>
    <mergeCell ref="Q13:R13"/>
    <mergeCell ref="M14:P14"/>
    <mergeCell ref="Q14:R14"/>
    <mergeCell ref="Q16:R16"/>
    <mergeCell ref="Q17:R17"/>
    <mergeCell ref="C18:M20"/>
    <mergeCell ref="O18:P18"/>
    <mergeCell ref="Q18:R18"/>
    <mergeCell ref="Q19:R19"/>
    <mergeCell ref="O20:P20"/>
    <mergeCell ref="Q20:R20"/>
    <mergeCell ref="Q21:R21"/>
    <mergeCell ref="M22:P22"/>
    <mergeCell ref="Q22:R22"/>
    <mergeCell ref="C23:P23"/>
    <mergeCell ref="Q23:R23"/>
    <mergeCell ref="C36:M36"/>
    <mergeCell ref="E11:P11"/>
    <mergeCell ref="C26:M26"/>
    <mergeCell ref="C27:M27"/>
    <mergeCell ref="C28:M28"/>
    <mergeCell ref="C29:M29"/>
    <mergeCell ref="C34:M34"/>
    <mergeCell ref="C35:M35"/>
    <mergeCell ref="C21:F21"/>
    <mergeCell ref="O21:P21"/>
    <mergeCell ref="M15:P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topLeftCell="A50" workbookViewId="0">
      <selection activeCell="D66" sqref="D66"/>
    </sheetView>
  </sheetViews>
  <sheetFormatPr defaultColWidth="8.85546875" defaultRowHeight="15"/>
  <cols>
    <col min="1" max="1" width="32.5703125" style="1" customWidth="1"/>
    <col min="2" max="2" width="19.42578125" style="1" customWidth="1"/>
    <col min="3" max="4" width="17.42578125" style="1" customWidth="1"/>
    <col min="5" max="16384" width="8.85546875" style="1"/>
  </cols>
  <sheetData>
    <row r="1" spans="1:4" ht="19.149999999999999" customHeight="1">
      <c r="A1" s="269" t="s">
        <v>0</v>
      </c>
      <c r="B1" s="269"/>
      <c r="C1" s="269"/>
      <c r="D1" s="269"/>
    </row>
    <row r="2" spans="1:4" ht="22.5" customHeight="1">
      <c r="A2" s="241" t="s">
        <v>312</v>
      </c>
      <c r="B2" s="241"/>
      <c r="C2" s="241"/>
      <c r="D2" s="241"/>
    </row>
    <row r="3" spans="1:4" ht="18" customHeight="1">
      <c r="A3" s="121" t="s">
        <v>315</v>
      </c>
      <c r="B3" s="121"/>
      <c r="C3" s="121"/>
      <c r="D3" s="121"/>
    </row>
    <row r="4" spans="1:4" ht="32.25" customHeight="1">
      <c r="A4" s="247" t="s">
        <v>316</v>
      </c>
      <c r="B4" s="244"/>
      <c r="C4" s="244"/>
      <c r="D4" s="244"/>
    </row>
    <row r="5" spans="1:4" ht="19.5" customHeight="1">
      <c r="A5" s="245" t="s">
        <v>317</v>
      </c>
      <c r="B5" s="246"/>
      <c r="C5" s="246"/>
      <c r="D5" s="246"/>
    </row>
    <row r="6" spans="1:4" ht="15" customHeight="1">
      <c r="A6" s="122" t="s">
        <v>318</v>
      </c>
      <c r="B6" s="122"/>
      <c r="C6" s="122"/>
      <c r="D6" s="122"/>
    </row>
    <row r="7" spans="1:4" ht="17.25" customHeight="1">
      <c r="A7" s="121" t="s">
        <v>319</v>
      </c>
      <c r="B7" s="121"/>
      <c r="C7" s="121"/>
      <c r="D7" s="121"/>
    </row>
    <row r="8" spans="1:4" ht="15.75">
      <c r="A8" s="121" t="s">
        <v>320</v>
      </c>
      <c r="B8" s="121"/>
      <c r="C8" s="121"/>
      <c r="D8" s="121"/>
    </row>
    <row r="9" spans="1:4" ht="15.75">
      <c r="A9" s="121" t="s">
        <v>321</v>
      </c>
      <c r="B9" s="121"/>
      <c r="C9" s="121"/>
      <c r="D9" s="121"/>
    </row>
    <row r="10" spans="1:4" ht="12" customHeight="1">
      <c r="A10" s="121" t="s">
        <v>322</v>
      </c>
      <c r="B10" s="121"/>
      <c r="C10" s="121"/>
      <c r="D10" s="121"/>
    </row>
    <row r="11" spans="1:4" ht="68.25" customHeight="1">
      <c r="A11" s="243" t="s">
        <v>323</v>
      </c>
      <c r="B11" s="244"/>
      <c r="C11" s="244"/>
      <c r="D11" s="244"/>
    </row>
    <row r="12" spans="1:4" ht="2.25" customHeight="1">
      <c r="A12" s="241"/>
      <c r="B12" s="242"/>
      <c r="C12" s="242"/>
      <c r="D12" s="242"/>
    </row>
    <row r="13" spans="1:4" ht="27" hidden="1" customHeight="1">
      <c r="A13" s="120"/>
      <c r="B13" s="120"/>
      <c r="C13" s="120"/>
      <c r="D13" s="120"/>
    </row>
    <row r="14" spans="1:4" ht="58.5" hidden="1" customHeight="1">
      <c r="A14" s="120"/>
      <c r="B14" s="120"/>
      <c r="C14" s="120"/>
      <c r="D14" s="120"/>
    </row>
    <row r="15" spans="1:4" ht="21" customHeight="1">
      <c r="A15" s="241" t="s">
        <v>330</v>
      </c>
      <c r="B15" s="241"/>
      <c r="C15" s="241"/>
      <c r="D15" s="241"/>
    </row>
    <row r="16" spans="1:4" ht="48" customHeight="1">
      <c r="A16" s="248" t="s">
        <v>324</v>
      </c>
      <c r="B16" s="244"/>
      <c r="C16" s="244"/>
      <c r="D16" s="244"/>
    </row>
    <row r="17" spans="1:4" ht="33" customHeight="1">
      <c r="A17" s="248" t="s">
        <v>325</v>
      </c>
      <c r="B17" s="244"/>
      <c r="C17" s="244"/>
      <c r="D17" s="244"/>
    </row>
    <row r="18" spans="1:4" ht="20.25" customHeight="1">
      <c r="A18" s="241" t="s">
        <v>34</v>
      </c>
      <c r="B18" s="241"/>
      <c r="C18" s="241"/>
      <c r="D18" s="241"/>
    </row>
    <row r="19" spans="1:4" ht="34.5" customHeight="1">
      <c r="A19" s="270" t="s">
        <v>331</v>
      </c>
      <c r="B19" s="270"/>
      <c r="C19" s="270"/>
      <c r="D19" s="270"/>
    </row>
    <row r="20" spans="1:4" ht="31.5" customHeight="1">
      <c r="A20" s="270" t="s">
        <v>332</v>
      </c>
      <c r="B20" s="270"/>
      <c r="C20" s="270"/>
      <c r="D20" s="270"/>
    </row>
    <row r="21" spans="1:4" ht="36" customHeight="1">
      <c r="A21" s="270" t="s">
        <v>333</v>
      </c>
      <c r="B21" s="270"/>
      <c r="C21" s="270"/>
      <c r="D21" s="270"/>
    </row>
    <row r="22" spans="1:4" ht="32.25" customHeight="1">
      <c r="A22" s="270" t="s">
        <v>334</v>
      </c>
      <c r="B22" s="270"/>
      <c r="C22" s="270"/>
      <c r="D22" s="270"/>
    </row>
    <row r="23" spans="1:4" ht="28.5" customHeight="1">
      <c r="A23" s="270" t="s">
        <v>335</v>
      </c>
      <c r="B23" s="270"/>
      <c r="C23" s="270"/>
      <c r="D23" s="270"/>
    </row>
    <row r="24" spans="1:4" ht="38.25" customHeight="1">
      <c r="A24" s="270" t="s">
        <v>336</v>
      </c>
      <c r="B24" s="270"/>
      <c r="C24" s="270"/>
      <c r="D24" s="270"/>
    </row>
    <row r="25" spans="1:4" ht="33" customHeight="1">
      <c r="A25" s="272" t="s">
        <v>337</v>
      </c>
      <c r="B25" s="272"/>
      <c r="C25" s="272"/>
      <c r="D25" s="272"/>
    </row>
    <row r="26" spans="1:4" ht="26.25" customHeight="1">
      <c r="A26" s="270" t="s">
        <v>338</v>
      </c>
      <c r="B26" s="270"/>
      <c r="C26" s="270"/>
      <c r="D26" s="270"/>
    </row>
    <row r="27" spans="1:4" ht="13.5" hidden="1" customHeight="1">
      <c r="A27" s="270"/>
      <c r="B27" s="270"/>
      <c r="C27" s="270"/>
      <c r="D27" s="270"/>
    </row>
    <row r="28" spans="1:4" ht="22.5" customHeight="1">
      <c r="A28" s="271" t="s">
        <v>35</v>
      </c>
      <c r="B28" s="271"/>
      <c r="C28" s="271"/>
      <c r="D28" s="271"/>
    </row>
    <row r="29" spans="1:4" ht="28.5" customHeight="1">
      <c r="A29" s="270" t="s">
        <v>326</v>
      </c>
      <c r="B29" s="270" t="s">
        <v>326</v>
      </c>
      <c r="C29" s="270" t="s">
        <v>326</v>
      </c>
      <c r="D29" s="270" t="s">
        <v>326</v>
      </c>
    </row>
    <row r="30" spans="1:4" ht="32.25" customHeight="1">
      <c r="A30" s="270" t="s">
        <v>327</v>
      </c>
      <c r="B30" s="270" t="s">
        <v>327</v>
      </c>
      <c r="C30" s="270" t="s">
        <v>327</v>
      </c>
      <c r="D30" s="270" t="s">
        <v>327</v>
      </c>
    </row>
    <row r="31" spans="1:4" ht="33.75" customHeight="1">
      <c r="A31" s="270" t="s">
        <v>328</v>
      </c>
      <c r="B31" s="270" t="s">
        <v>328</v>
      </c>
      <c r="C31" s="270" t="s">
        <v>328</v>
      </c>
      <c r="D31" s="270" t="s">
        <v>328</v>
      </c>
    </row>
    <row r="32" spans="1:4" ht="45" customHeight="1">
      <c r="A32" s="270" t="s">
        <v>329</v>
      </c>
      <c r="B32" s="270" t="s">
        <v>329</v>
      </c>
      <c r="C32" s="270" t="s">
        <v>329</v>
      </c>
      <c r="D32" s="270" t="s">
        <v>329</v>
      </c>
    </row>
    <row r="33" spans="1:4" ht="15.75">
      <c r="A33" s="268" t="s">
        <v>25</v>
      </c>
      <c r="B33" s="268"/>
      <c r="C33" s="268"/>
      <c r="D33" s="268"/>
    </row>
    <row r="34" spans="1:4" ht="36.75" customHeight="1">
      <c r="A34" s="261" t="s">
        <v>1</v>
      </c>
      <c r="B34" s="262"/>
      <c r="C34" s="262"/>
      <c r="D34" s="23" t="s">
        <v>3</v>
      </c>
    </row>
    <row r="35" spans="1:4" ht="15.75">
      <c r="A35" s="263" t="s">
        <v>27</v>
      </c>
      <c r="B35" s="264"/>
      <c r="C35" s="265"/>
      <c r="D35" s="266">
        <v>365836.74</v>
      </c>
    </row>
    <row r="36" spans="1:4" ht="15" customHeight="1">
      <c r="A36" s="20" t="s">
        <v>2</v>
      </c>
      <c r="B36" s="21"/>
      <c r="C36" s="22"/>
      <c r="D36" s="267"/>
    </row>
    <row r="37" spans="1:4" ht="15.75">
      <c r="A37" s="263" t="s">
        <v>28</v>
      </c>
      <c r="B37" s="264"/>
      <c r="C37" s="265"/>
      <c r="D37" s="60">
        <v>365836.74</v>
      </c>
    </row>
    <row r="38" spans="1:4" ht="15" customHeight="1">
      <c r="A38" s="263" t="s">
        <v>29</v>
      </c>
      <c r="B38" s="264"/>
      <c r="C38" s="265"/>
      <c r="D38" s="47">
        <v>0</v>
      </c>
    </row>
    <row r="39" spans="1:4" ht="15.75">
      <c r="A39" s="263" t="s">
        <v>30</v>
      </c>
      <c r="B39" s="264"/>
      <c r="C39" s="265"/>
      <c r="D39" s="47">
        <v>0</v>
      </c>
    </row>
    <row r="40" spans="1:4" ht="15.75" customHeight="1"/>
    <row r="41" spans="1:4" ht="15.75">
      <c r="A41" s="268" t="s">
        <v>33</v>
      </c>
      <c r="B41" s="268"/>
      <c r="C41" s="268"/>
      <c r="D41" s="268"/>
    </row>
    <row r="42" spans="1:4" ht="36.75" customHeight="1">
      <c r="A42" s="261" t="s">
        <v>1</v>
      </c>
      <c r="B42" s="262"/>
      <c r="C42" s="262"/>
      <c r="D42" s="23" t="s">
        <v>3</v>
      </c>
    </row>
    <row r="43" spans="1:4" ht="35.25" customHeight="1">
      <c r="A43" s="263" t="s">
        <v>31</v>
      </c>
      <c r="B43" s="264"/>
      <c r="C43" s="265"/>
      <c r="D43" s="266">
        <v>4191904.24</v>
      </c>
    </row>
    <row r="44" spans="1:4" ht="21.75" customHeight="1">
      <c r="A44" s="20" t="s">
        <v>2</v>
      </c>
      <c r="B44" s="21"/>
      <c r="C44" s="22"/>
      <c r="D44" s="267"/>
    </row>
    <row r="45" spans="1:4" ht="40.5" customHeight="1">
      <c r="A45" s="263" t="s">
        <v>32</v>
      </c>
      <c r="B45" s="264"/>
      <c r="C45" s="265"/>
      <c r="D45" s="60">
        <v>1864278.82</v>
      </c>
    </row>
    <row r="47" spans="1:4" ht="32.25" customHeight="1">
      <c r="A47" s="91" t="s">
        <v>26</v>
      </c>
      <c r="B47" s="91"/>
      <c r="C47" s="91"/>
      <c r="D47" s="91"/>
    </row>
    <row r="48" spans="1:4" ht="37.5" customHeight="1">
      <c r="A48" s="89" t="s">
        <v>403</v>
      </c>
      <c r="B48" s="89"/>
      <c r="C48" s="89"/>
      <c r="D48" s="89"/>
    </row>
    <row r="49" spans="1:4" ht="36" customHeight="1">
      <c r="A49" s="251" t="s">
        <v>1</v>
      </c>
      <c r="B49" s="252"/>
      <c r="C49" s="253"/>
      <c r="D49" s="59" t="s">
        <v>36</v>
      </c>
    </row>
    <row r="50" spans="1:4" ht="27" customHeight="1">
      <c r="A50" s="254" t="s">
        <v>48</v>
      </c>
      <c r="B50" s="255"/>
      <c r="C50" s="256"/>
      <c r="D50" s="61">
        <v>6524441.0599999996</v>
      </c>
    </row>
    <row r="51" spans="1:4" ht="35.25" customHeight="1">
      <c r="A51" s="24" t="s">
        <v>37</v>
      </c>
      <c r="B51" s="25"/>
      <c r="C51" s="25"/>
      <c r="D51" s="62">
        <v>365836.74</v>
      </c>
    </row>
    <row r="52" spans="1:4" ht="32.25" customHeight="1">
      <c r="A52" s="24" t="s">
        <v>38</v>
      </c>
      <c r="B52" s="25"/>
      <c r="C52" s="25"/>
      <c r="D52" s="63">
        <v>107133.87</v>
      </c>
    </row>
    <row r="53" spans="1:4">
      <c r="A53" s="249" t="s">
        <v>39</v>
      </c>
      <c r="B53" s="250"/>
      <c r="C53" s="25"/>
      <c r="D53" s="64">
        <v>1864278.82</v>
      </c>
    </row>
    <row r="54" spans="1:4" ht="33" customHeight="1">
      <c r="A54" s="24" t="s">
        <v>38</v>
      </c>
      <c r="B54" s="25"/>
      <c r="C54" s="25"/>
      <c r="D54" s="65">
        <v>169406.26</v>
      </c>
    </row>
    <row r="55" spans="1:4" ht="24.75" customHeight="1">
      <c r="A55" s="257" t="s">
        <v>47</v>
      </c>
      <c r="B55" s="258"/>
      <c r="C55" s="259"/>
      <c r="D55" s="61">
        <f>D56+D59+D60+D61</f>
        <v>143600.58000000002</v>
      </c>
    </row>
    <row r="56" spans="1:4" ht="32.25" customHeight="1">
      <c r="A56" s="249" t="s">
        <v>40</v>
      </c>
      <c r="B56" s="250"/>
      <c r="C56" s="25"/>
      <c r="D56" s="62">
        <v>18380.009999999998</v>
      </c>
    </row>
    <row r="57" spans="1:4">
      <c r="A57" s="249" t="s">
        <v>41</v>
      </c>
      <c r="B57" s="250"/>
      <c r="C57" s="25"/>
      <c r="D57" s="65">
        <v>0</v>
      </c>
    </row>
    <row r="58" spans="1:4">
      <c r="A58" s="250" t="s">
        <v>42</v>
      </c>
      <c r="B58" s="250"/>
      <c r="C58" s="260"/>
      <c r="D58" s="65"/>
    </row>
    <row r="59" spans="1:4">
      <c r="A59" s="24" t="s">
        <v>43</v>
      </c>
      <c r="B59" s="25"/>
      <c r="C59" s="25"/>
      <c r="D59" s="65"/>
    </row>
    <row r="60" spans="1:4">
      <c r="A60" s="249" t="s">
        <v>44</v>
      </c>
      <c r="B60" s="250"/>
      <c r="C60" s="25"/>
      <c r="D60" s="65">
        <v>0</v>
      </c>
    </row>
    <row r="61" spans="1:4">
      <c r="A61" s="249" t="s">
        <v>45</v>
      </c>
      <c r="B61" s="250"/>
      <c r="C61" s="25"/>
      <c r="D61" s="65">
        <v>125220.57</v>
      </c>
    </row>
    <row r="62" spans="1:4">
      <c r="A62" s="26" t="s">
        <v>46</v>
      </c>
      <c r="B62" s="27"/>
      <c r="C62" s="27"/>
      <c r="D62" s="61">
        <f>D63+D64</f>
        <v>4976.8</v>
      </c>
    </row>
    <row r="63" spans="1:4" ht="30">
      <c r="A63" s="24" t="s">
        <v>49</v>
      </c>
      <c r="B63" s="25"/>
      <c r="C63" s="25"/>
      <c r="D63" s="65"/>
    </row>
    <row r="64" spans="1:4">
      <c r="A64" s="24" t="s">
        <v>50</v>
      </c>
      <c r="B64" s="25"/>
      <c r="C64" s="25"/>
      <c r="D64" s="65">
        <v>4976.8</v>
      </c>
    </row>
    <row r="65" spans="1:4">
      <c r="A65" s="249" t="s">
        <v>51</v>
      </c>
      <c r="B65" s="250"/>
      <c r="C65" s="25"/>
      <c r="D65" s="65"/>
    </row>
  </sheetData>
  <mergeCells count="46">
    <mergeCell ref="A22:D22"/>
    <mergeCell ref="A23:D23"/>
    <mergeCell ref="A24:D24"/>
    <mergeCell ref="A25:D25"/>
    <mergeCell ref="A16:D16"/>
    <mergeCell ref="D35:D36"/>
    <mergeCell ref="A1:D1"/>
    <mergeCell ref="A32:D32"/>
    <mergeCell ref="A33:D33"/>
    <mergeCell ref="A26:D26"/>
    <mergeCell ref="A27:D27"/>
    <mergeCell ref="A28:D28"/>
    <mergeCell ref="A29:D29"/>
    <mergeCell ref="A30:D30"/>
    <mergeCell ref="A31:D31"/>
    <mergeCell ref="A20:D20"/>
    <mergeCell ref="A21:D21"/>
    <mergeCell ref="A2:D2"/>
    <mergeCell ref="A15:D15"/>
    <mergeCell ref="A18:D18"/>
    <mergeCell ref="A19:D19"/>
    <mergeCell ref="A34:C34"/>
    <mergeCell ref="A35:C35"/>
    <mergeCell ref="A37:C37"/>
    <mergeCell ref="A38:C38"/>
    <mergeCell ref="A39:C39"/>
    <mergeCell ref="A42:C42"/>
    <mergeCell ref="A43:C43"/>
    <mergeCell ref="D43:D44"/>
    <mergeCell ref="A45:C45"/>
    <mergeCell ref="A41:D41"/>
    <mergeCell ref="A65:B65"/>
    <mergeCell ref="A60:B60"/>
    <mergeCell ref="A61:B61"/>
    <mergeCell ref="A49:C49"/>
    <mergeCell ref="A50:C50"/>
    <mergeCell ref="A55:C55"/>
    <mergeCell ref="A57:B57"/>
    <mergeCell ref="A58:C58"/>
    <mergeCell ref="A53:B53"/>
    <mergeCell ref="A56:B56"/>
    <mergeCell ref="A12:D12"/>
    <mergeCell ref="A11:D11"/>
    <mergeCell ref="A5:D5"/>
    <mergeCell ref="A4:D4"/>
    <mergeCell ref="A17:D17"/>
  </mergeCells>
  <pageMargins left="0.70866141732283472" right="0.39370078740157483" top="0.35433070866141736" bottom="0.35433070866141736" header="0.11811023622047245" footer="0.11811023622047245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view="pageBreakPreview" topLeftCell="A19" zoomScale="90" zoomScaleSheetLayoutView="90" workbookViewId="0">
      <selection activeCell="J37" sqref="J37:K37"/>
    </sheetView>
  </sheetViews>
  <sheetFormatPr defaultColWidth="8.85546875" defaultRowHeight="15"/>
  <cols>
    <col min="1" max="1" width="14.85546875" style="1" customWidth="1"/>
    <col min="2" max="2" width="9" style="1" customWidth="1"/>
    <col min="3" max="3" width="26.140625" style="1" customWidth="1"/>
    <col min="4" max="4" width="16.140625" style="1" customWidth="1"/>
    <col min="5" max="5" width="14" style="1" customWidth="1"/>
    <col min="6" max="6" width="12.7109375" style="1" customWidth="1"/>
    <col min="7" max="12" width="14" style="1" customWidth="1"/>
    <col min="13" max="16384" width="8.85546875" style="1"/>
  </cols>
  <sheetData>
    <row r="1" spans="1:12" s="2" customFormat="1" ht="27" customHeight="1">
      <c r="A1" s="275" t="s">
        <v>52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7.25" customHeight="1">
      <c r="A2" s="277" t="s">
        <v>411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21" customHeight="1">
      <c r="A3" s="279" t="s">
        <v>1</v>
      </c>
      <c r="B3" s="279" t="s">
        <v>53</v>
      </c>
      <c r="C3" s="279" t="s">
        <v>54</v>
      </c>
      <c r="D3" s="278" t="s">
        <v>55</v>
      </c>
      <c r="E3" s="278"/>
      <c r="F3" s="278"/>
      <c r="G3" s="278"/>
      <c r="H3" s="278"/>
      <c r="I3" s="278"/>
      <c r="J3" s="278"/>
      <c r="K3" s="278"/>
      <c r="L3" s="278"/>
    </row>
    <row r="4" spans="1:12">
      <c r="A4" s="280"/>
      <c r="B4" s="280"/>
      <c r="C4" s="280"/>
      <c r="D4" s="278" t="s">
        <v>2</v>
      </c>
      <c r="E4" s="278"/>
      <c r="F4" s="278"/>
      <c r="G4" s="278"/>
      <c r="H4" s="278"/>
      <c r="I4" s="278"/>
      <c r="J4" s="278"/>
      <c r="K4" s="278"/>
      <c r="L4" s="278"/>
    </row>
    <row r="5" spans="1:12" ht="81" customHeight="1">
      <c r="A5" s="280"/>
      <c r="B5" s="280"/>
      <c r="C5" s="280"/>
      <c r="D5" s="278" t="s">
        <v>56</v>
      </c>
      <c r="E5" s="278" t="s">
        <v>57</v>
      </c>
      <c r="F5" s="278"/>
      <c r="G5" s="278" t="s">
        <v>58</v>
      </c>
      <c r="H5" s="278" t="s">
        <v>59</v>
      </c>
      <c r="I5" s="278" t="s">
        <v>60</v>
      </c>
      <c r="J5" s="278" t="s">
        <v>61</v>
      </c>
      <c r="K5" s="278"/>
      <c r="L5" s="278"/>
    </row>
    <row r="6" spans="1:12" ht="12" customHeight="1">
      <c r="A6" s="281"/>
      <c r="B6" s="281"/>
      <c r="C6" s="281"/>
      <c r="D6" s="278"/>
      <c r="E6" s="278"/>
      <c r="F6" s="278"/>
      <c r="G6" s="278"/>
      <c r="H6" s="278"/>
      <c r="I6" s="278"/>
      <c r="J6" s="278" t="s">
        <v>56</v>
      </c>
      <c r="K6" s="278"/>
      <c r="L6" s="72" t="s">
        <v>62</v>
      </c>
    </row>
    <row r="7" spans="1:12">
      <c r="A7" s="58">
        <v>1</v>
      </c>
      <c r="B7" s="58">
        <v>2</v>
      </c>
      <c r="C7" s="58">
        <v>3</v>
      </c>
      <c r="D7" s="58">
        <v>4</v>
      </c>
      <c r="E7" s="299">
        <v>5</v>
      </c>
      <c r="F7" s="300"/>
      <c r="G7" s="58">
        <v>6</v>
      </c>
      <c r="H7" s="58">
        <v>7</v>
      </c>
      <c r="I7" s="58">
        <v>8</v>
      </c>
      <c r="J7" s="299">
        <v>9</v>
      </c>
      <c r="K7" s="300"/>
      <c r="L7" s="58">
        <v>10</v>
      </c>
    </row>
    <row r="8" spans="1:12" ht="45">
      <c r="A8" s="67" t="s">
        <v>80</v>
      </c>
      <c r="B8" s="68" t="s">
        <v>64</v>
      </c>
      <c r="C8" s="58" t="s">
        <v>70</v>
      </c>
      <c r="D8" s="70">
        <f>D9+D11+D13+D14+D15+D16+D17</f>
        <v>25915937.66</v>
      </c>
      <c r="E8" s="299" t="s">
        <v>70</v>
      </c>
      <c r="F8" s="300"/>
      <c r="G8" s="58" t="s">
        <v>70</v>
      </c>
      <c r="H8" s="58" t="s">
        <v>70</v>
      </c>
      <c r="I8" s="58" t="s">
        <v>70</v>
      </c>
      <c r="J8" s="292">
        <f>SUM(J9+J11+J13+J14+J16+J17)</f>
        <v>1300000</v>
      </c>
      <c r="K8" s="293"/>
      <c r="L8" s="58" t="s">
        <v>70</v>
      </c>
    </row>
    <row r="9" spans="1:12" ht="45">
      <c r="A9" s="67" t="s">
        <v>63</v>
      </c>
      <c r="B9" s="68" t="s">
        <v>65</v>
      </c>
      <c r="C9" s="68"/>
      <c r="D9" s="58"/>
      <c r="E9" s="284"/>
      <c r="F9" s="285"/>
      <c r="G9" s="58"/>
      <c r="H9" s="58"/>
      <c r="I9" s="58"/>
      <c r="J9" s="273"/>
      <c r="K9" s="288"/>
      <c r="L9" s="58"/>
    </row>
    <row r="10" spans="1:12">
      <c r="A10" s="67"/>
      <c r="B10" s="68"/>
      <c r="C10" s="68"/>
      <c r="D10" s="58"/>
      <c r="E10" s="284"/>
      <c r="F10" s="285"/>
      <c r="G10" s="58"/>
      <c r="H10" s="58"/>
      <c r="I10" s="58"/>
      <c r="J10" s="273"/>
      <c r="K10" s="288"/>
      <c r="L10" s="58"/>
    </row>
    <row r="11" spans="1:12" ht="45">
      <c r="A11" s="67" t="s">
        <v>66</v>
      </c>
      <c r="B11" s="68" t="s">
        <v>67</v>
      </c>
      <c r="C11" s="68" t="s">
        <v>375</v>
      </c>
      <c r="D11" s="71">
        <f>E11+I11+J11</f>
        <v>780000</v>
      </c>
      <c r="E11" s="284"/>
      <c r="F11" s="285"/>
      <c r="G11" s="58" t="s">
        <v>70</v>
      </c>
      <c r="H11" s="58" t="s">
        <v>70</v>
      </c>
      <c r="I11" s="58"/>
      <c r="J11" s="292">
        <v>780000</v>
      </c>
      <c r="K11" s="293"/>
      <c r="L11" s="69">
        <v>0</v>
      </c>
    </row>
    <row r="12" spans="1:12">
      <c r="A12" s="67"/>
      <c r="B12" s="68"/>
      <c r="C12" s="68"/>
      <c r="D12" s="58"/>
      <c r="E12" s="284"/>
      <c r="F12" s="285"/>
      <c r="G12" s="58"/>
      <c r="H12" s="58"/>
      <c r="I12" s="58"/>
      <c r="J12" s="286"/>
      <c r="K12" s="287"/>
      <c r="L12" s="58"/>
    </row>
    <row r="13" spans="1:12" ht="69" customHeight="1">
      <c r="A13" s="67" t="s">
        <v>68</v>
      </c>
      <c r="B13" s="68" t="s">
        <v>69</v>
      </c>
      <c r="C13" s="68"/>
      <c r="D13" s="58"/>
      <c r="E13" s="284"/>
      <c r="F13" s="285"/>
      <c r="G13" s="58" t="s">
        <v>70</v>
      </c>
      <c r="H13" s="58" t="s">
        <v>70</v>
      </c>
      <c r="I13" s="58" t="s">
        <v>70</v>
      </c>
      <c r="J13" s="286"/>
      <c r="K13" s="287"/>
      <c r="L13" s="58" t="s">
        <v>70</v>
      </c>
    </row>
    <row r="14" spans="1:12" ht="102.75" customHeight="1">
      <c r="A14" s="67" t="s">
        <v>71</v>
      </c>
      <c r="B14" s="68" t="s">
        <v>72</v>
      </c>
      <c r="C14" s="68"/>
      <c r="D14" s="58"/>
      <c r="E14" s="284"/>
      <c r="F14" s="285"/>
      <c r="G14" s="58" t="s">
        <v>70</v>
      </c>
      <c r="H14" s="58" t="s">
        <v>70</v>
      </c>
      <c r="I14" s="58" t="s">
        <v>70</v>
      </c>
      <c r="J14" s="286"/>
      <c r="K14" s="287"/>
      <c r="L14" s="58" t="s">
        <v>70</v>
      </c>
    </row>
    <row r="15" spans="1:12" ht="67.5" customHeight="1">
      <c r="A15" s="67" t="s">
        <v>73</v>
      </c>
      <c r="B15" s="68" t="s">
        <v>74</v>
      </c>
      <c r="C15" s="68" t="s">
        <v>375</v>
      </c>
      <c r="D15" s="71">
        <f>E15+G15+H15</f>
        <v>24615937.66</v>
      </c>
      <c r="E15" s="282">
        <v>24490937.66</v>
      </c>
      <c r="F15" s="283"/>
      <c r="G15" s="150">
        <v>125000</v>
      </c>
      <c r="H15" s="58"/>
      <c r="I15" s="58" t="s">
        <v>70</v>
      </c>
      <c r="J15" s="286" t="s">
        <v>70</v>
      </c>
      <c r="K15" s="287"/>
      <c r="L15" s="58" t="s">
        <v>70</v>
      </c>
    </row>
    <row r="16" spans="1:12">
      <c r="A16" s="67" t="s">
        <v>75</v>
      </c>
      <c r="B16" s="68" t="s">
        <v>76</v>
      </c>
      <c r="C16" s="68" t="s">
        <v>388</v>
      </c>
      <c r="D16" s="123">
        <f>E16+J16</f>
        <v>520000</v>
      </c>
      <c r="E16" s="284"/>
      <c r="F16" s="285"/>
      <c r="G16" s="58" t="s">
        <v>70</v>
      </c>
      <c r="H16" s="58" t="s">
        <v>70</v>
      </c>
      <c r="I16" s="58" t="s">
        <v>70</v>
      </c>
      <c r="J16" s="303">
        <v>520000</v>
      </c>
      <c r="K16" s="304"/>
      <c r="L16" s="58" t="s">
        <v>70</v>
      </c>
    </row>
    <row r="17" spans="1:12" ht="45">
      <c r="A17" s="67" t="s">
        <v>77</v>
      </c>
      <c r="B17" s="68" t="s">
        <v>78</v>
      </c>
      <c r="C17" s="68" t="s">
        <v>70</v>
      </c>
      <c r="D17" s="58"/>
      <c r="E17" s="284"/>
      <c r="F17" s="285"/>
      <c r="G17" s="58" t="s">
        <v>70</v>
      </c>
      <c r="H17" s="58" t="s">
        <v>70</v>
      </c>
      <c r="I17" s="58" t="s">
        <v>70</v>
      </c>
      <c r="J17" s="286"/>
      <c r="K17" s="287"/>
      <c r="L17" s="58" t="s">
        <v>70</v>
      </c>
    </row>
    <row r="18" spans="1:12">
      <c r="A18" s="67"/>
      <c r="B18" s="68"/>
      <c r="C18" s="68"/>
      <c r="D18" s="58"/>
      <c r="E18" s="284"/>
      <c r="F18" s="285"/>
      <c r="G18" s="58"/>
      <c r="H18" s="58"/>
      <c r="I18" s="58"/>
      <c r="J18" s="286"/>
      <c r="K18" s="287"/>
      <c r="L18" s="58"/>
    </row>
    <row r="19" spans="1:12" ht="51" customHeight="1">
      <c r="A19" s="67" t="s">
        <v>79</v>
      </c>
      <c r="B19" s="68" t="s">
        <v>81</v>
      </c>
      <c r="C19" s="68" t="s">
        <v>70</v>
      </c>
      <c r="D19" s="70">
        <f>E19+J19+G19</f>
        <v>25934317.670000002</v>
      </c>
      <c r="E19" s="290">
        <f>E20+E35+E37</f>
        <v>24490937.66</v>
      </c>
      <c r="F19" s="291"/>
      <c r="G19" s="150">
        <v>125000</v>
      </c>
      <c r="H19" s="150"/>
      <c r="I19" s="58"/>
      <c r="J19" s="292">
        <f>J20+J35+J37</f>
        <v>1318380.01</v>
      </c>
      <c r="K19" s="293"/>
      <c r="L19" s="58"/>
    </row>
    <row r="20" spans="1:12" ht="60">
      <c r="A20" s="67" t="s">
        <v>82</v>
      </c>
      <c r="B20" s="68" t="s">
        <v>83</v>
      </c>
      <c r="C20" s="68"/>
      <c r="D20" s="83">
        <f>D26+D22+D27+D25+D23+D28</f>
        <v>23335018.670000002</v>
      </c>
      <c r="E20" s="301">
        <f>E22+E26+E27+F25+F24</f>
        <v>23606137.66</v>
      </c>
      <c r="F20" s="302"/>
      <c r="G20" s="58"/>
      <c r="H20" s="58"/>
      <c r="I20" s="58"/>
      <c r="J20" s="305">
        <f>J22+J26+J27+K25+K24+K23+K28</f>
        <v>486360.01</v>
      </c>
      <c r="K20" s="306"/>
      <c r="L20" s="58"/>
    </row>
    <row r="21" spans="1:12">
      <c r="A21" s="67" t="s">
        <v>4</v>
      </c>
      <c r="B21" s="68"/>
      <c r="C21" s="68"/>
      <c r="D21" s="83"/>
      <c r="E21" s="144"/>
      <c r="F21" s="145"/>
      <c r="G21" s="66"/>
      <c r="H21" s="66"/>
      <c r="I21" s="66"/>
      <c r="J21" s="142"/>
      <c r="K21" s="143"/>
      <c r="L21" s="66"/>
    </row>
    <row r="22" spans="1:12">
      <c r="A22" s="67" t="s">
        <v>369</v>
      </c>
      <c r="B22" s="68" t="s">
        <v>84</v>
      </c>
      <c r="C22" s="68" t="s">
        <v>384</v>
      </c>
      <c r="D22" s="83">
        <f>E22+J22</f>
        <v>17732047</v>
      </c>
      <c r="E22" s="301">
        <v>17372600</v>
      </c>
      <c r="F22" s="307"/>
      <c r="G22" s="66"/>
      <c r="H22" s="66"/>
      <c r="I22" s="66"/>
      <c r="J22" s="308">
        <v>359447</v>
      </c>
      <c r="K22" s="307"/>
      <c r="L22" s="66"/>
    </row>
    <row r="23" spans="1:12">
      <c r="A23" s="67" t="s">
        <v>369</v>
      </c>
      <c r="B23" s="68"/>
      <c r="C23" s="68" t="s">
        <v>409</v>
      </c>
      <c r="D23" s="83">
        <f>K23</f>
        <v>14116.75</v>
      </c>
      <c r="E23" s="174"/>
      <c r="F23" s="176"/>
      <c r="G23" s="66"/>
      <c r="H23" s="66"/>
      <c r="I23" s="66"/>
      <c r="J23" s="175"/>
      <c r="K23" s="176">
        <v>14116.75</v>
      </c>
      <c r="L23" s="66"/>
    </row>
    <row r="24" spans="1:12">
      <c r="A24" s="67" t="s">
        <v>369</v>
      </c>
      <c r="B24" s="68"/>
      <c r="C24" s="68" t="s">
        <v>387</v>
      </c>
      <c r="D24" s="83">
        <f>F24</f>
        <v>757479</v>
      </c>
      <c r="E24" s="177"/>
      <c r="F24" s="167">
        <v>757479</v>
      </c>
      <c r="G24" s="66"/>
      <c r="H24" s="66"/>
      <c r="I24" s="66"/>
      <c r="J24" s="178"/>
      <c r="K24" s="179"/>
      <c r="L24" s="66"/>
    </row>
    <row r="25" spans="1:12" ht="60">
      <c r="A25" s="67" t="s">
        <v>85</v>
      </c>
      <c r="B25" s="68" t="s">
        <v>392</v>
      </c>
      <c r="C25" s="68" t="s">
        <v>393</v>
      </c>
      <c r="D25" s="83">
        <f>F25+K25</f>
        <v>600</v>
      </c>
      <c r="E25" s="166"/>
      <c r="F25" s="167">
        <f>500+100</f>
        <v>600</v>
      </c>
      <c r="G25" s="66"/>
      <c r="H25" s="66"/>
      <c r="I25" s="66"/>
      <c r="J25" s="164"/>
      <c r="K25" s="165"/>
      <c r="L25" s="66"/>
    </row>
    <row r="26" spans="1:12" ht="45">
      <c r="A26" s="67" t="s">
        <v>370</v>
      </c>
      <c r="B26" s="68"/>
      <c r="C26" s="68" t="s">
        <v>385</v>
      </c>
      <c r="D26" s="83">
        <f t="shared" ref="D26" si="0">E26+J26</f>
        <v>5355233</v>
      </c>
      <c r="E26" s="282">
        <v>5246700</v>
      </c>
      <c r="F26" s="283"/>
      <c r="G26" s="58"/>
      <c r="H26" s="58"/>
      <c r="I26" s="58"/>
      <c r="J26" s="273">
        <v>108533</v>
      </c>
      <c r="K26" s="288"/>
      <c r="L26" s="58"/>
    </row>
    <row r="27" spans="1:12" ht="45">
      <c r="A27" s="67" t="s">
        <v>370</v>
      </c>
      <c r="B27" s="68"/>
      <c r="C27" s="68" t="s">
        <v>386</v>
      </c>
      <c r="D27" s="83">
        <f t="shared" ref="D27" si="1">E27+J27</f>
        <v>228758.66</v>
      </c>
      <c r="E27" s="282">
        <v>228758.66</v>
      </c>
      <c r="F27" s="283"/>
      <c r="G27" s="58"/>
      <c r="H27" s="58"/>
      <c r="I27" s="58"/>
      <c r="J27" s="273">
        <v>0</v>
      </c>
      <c r="K27" s="288"/>
      <c r="L27" s="58"/>
    </row>
    <row r="28" spans="1:12" ht="45">
      <c r="A28" s="67" t="s">
        <v>370</v>
      </c>
      <c r="B28" s="68"/>
      <c r="C28" s="68" t="s">
        <v>410</v>
      </c>
      <c r="D28" s="83">
        <f>K28</f>
        <v>4263.26</v>
      </c>
      <c r="E28" s="171"/>
      <c r="F28" s="172"/>
      <c r="G28" s="66"/>
      <c r="H28" s="66"/>
      <c r="I28" s="66"/>
      <c r="J28" s="170"/>
      <c r="K28" s="173">
        <v>4263.26</v>
      </c>
      <c r="L28" s="66"/>
    </row>
    <row r="29" spans="1:12" ht="60">
      <c r="A29" s="67" t="s">
        <v>85</v>
      </c>
      <c r="B29" s="68" t="s">
        <v>392</v>
      </c>
      <c r="C29" s="68"/>
      <c r="D29" s="72"/>
      <c r="E29" s="282"/>
      <c r="F29" s="283"/>
      <c r="G29" s="58"/>
      <c r="H29" s="58"/>
      <c r="I29" s="58"/>
      <c r="J29" s="286">
        <f>J31</f>
        <v>0</v>
      </c>
      <c r="K29" s="287"/>
      <c r="L29" s="58"/>
    </row>
    <row r="30" spans="1:12">
      <c r="A30" s="67" t="s">
        <v>4</v>
      </c>
      <c r="B30" s="68"/>
      <c r="C30" s="68"/>
      <c r="D30" s="58"/>
      <c r="E30" s="284"/>
      <c r="F30" s="285"/>
      <c r="G30" s="58"/>
      <c r="H30" s="58"/>
      <c r="I30" s="58"/>
      <c r="J30" s="286"/>
      <c r="K30" s="287"/>
      <c r="L30" s="58"/>
    </row>
    <row r="31" spans="1:12" ht="75">
      <c r="A31" s="67" t="s">
        <v>86</v>
      </c>
      <c r="B31" s="68" t="s">
        <v>87</v>
      </c>
      <c r="C31" s="68"/>
      <c r="D31" s="58"/>
      <c r="E31" s="284"/>
      <c r="F31" s="285"/>
      <c r="G31" s="58"/>
      <c r="H31" s="58"/>
      <c r="I31" s="58"/>
      <c r="J31" s="286"/>
      <c r="K31" s="287"/>
      <c r="L31" s="58"/>
    </row>
    <row r="32" spans="1:12">
      <c r="A32" s="67" t="s">
        <v>4</v>
      </c>
      <c r="B32" s="68"/>
      <c r="C32" s="68"/>
      <c r="D32" s="58"/>
      <c r="E32" s="284"/>
      <c r="F32" s="285"/>
      <c r="G32" s="58"/>
      <c r="H32" s="58"/>
      <c r="I32" s="58"/>
      <c r="J32" s="286"/>
      <c r="K32" s="287"/>
      <c r="L32" s="58"/>
    </row>
    <row r="33" spans="1:12" ht="45">
      <c r="A33" s="67" t="s">
        <v>88</v>
      </c>
      <c r="B33" s="68" t="s">
        <v>89</v>
      </c>
      <c r="C33" s="68"/>
      <c r="D33" s="58"/>
      <c r="E33" s="284"/>
      <c r="F33" s="285"/>
      <c r="G33" s="58"/>
      <c r="H33" s="58"/>
      <c r="I33" s="58"/>
      <c r="J33" s="286"/>
      <c r="K33" s="287"/>
      <c r="L33" s="58"/>
    </row>
    <row r="34" spans="1:12">
      <c r="A34" s="67"/>
      <c r="B34" s="68"/>
      <c r="C34" s="68"/>
      <c r="D34" s="58"/>
      <c r="E34" s="284"/>
      <c r="F34" s="285"/>
      <c r="G34" s="58"/>
      <c r="H34" s="58"/>
      <c r="I34" s="58"/>
      <c r="J34" s="286"/>
      <c r="K34" s="287"/>
      <c r="L34" s="58"/>
    </row>
    <row r="35" spans="1:12" ht="136.5" customHeight="1">
      <c r="A35" s="67" t="s">
        <v>90</v>
      </c>
      <c r="B35" s="68" t="s">
        <v>108</v>
      </c>
      <c r="C35" s="68" t="s">
        <v>70</v>
      </c>
      <c r="D35" s="71">
        <f>E35+J35</f>
        <v>10000</v>
      </c>
      <c r="E35" s="290">
        <f>SUM(E36)</f>
        <v>0</v>
      </c>
      <c r="F35" s="291"/>
      <c r="G35" s="58"/>
      <c r="H35" s="58"/>
      <c r="I35" s="58"/>
      <c r="J35" s="292">
        <f>J36</f>
        <v>10000</v>
      </c>
      <c r="K35" s="293"/>
      <c r="L35" s="58"/>
    </row>
    <row r="36" spans="1:12">
      <c r="A36" s="67"/>
      <c r="B36" s="68"/>
      <c r="C36" s="68" t="s">
        <v>377</v>
      </c>
      <c r="D36" s="83"/>
      <c r="E36" s="282">
        <v>0</v>
      </c>
      <c r="F36" s="289"/>
      <c r="G36" s="58"/>
      <c r="H36" s="58"/>
      <c r="I36" s="58"/>
      <c r="J36" s="273">
        <v>10000</v>
      </c>
      <c r="K36" s="274"/>
      <c r="L36" s="58"/>
    </row>
    <row r="37" spans="1:12" ht="75">
      <c r="A37" s="67" t="s">
        <v>109</v>
      </c>
      <c r="B37" s="68" t="s">
        <v>91</v>
      </c>
      <c r="C37" s="68" t="s">
        <v>70</v>
      </c>
      <c r="D37" s="71">
        <f>E37+G37+J37</f>
        <v>1831820</v>
      </c>
      <c r="E37" s="290">
        <f>SUM(E38:F47)</f>
        <v>884800</v>
      </c>
      <c r="F37" s="291"/>
      <c r="G37" s="150">
        <f>G45+G42+G46+G41</f>
        <v>125000</v>
      </c>
      <c r="H37" s="58"/>
      <c r="I37" s="58"/>
      <c r="J37" s="292">
        <f>J39+J40+J42+J43+J45+J47+K44+K38</f>
        <v>822020</v>
      </c>
      <c r="K37" s="293"/>
      <c r="L37" s="58"/>
    </row>
    <row r="38" spans="1:12">
      <c r="A38" s="67"/>
      <c r="B38" s="68"/>
      <c r="C38" s="68" t="s">
        <v>378</v>
      </c>
      <c r="D38" s="155">
        <f>F38+K38</f>
        <v>52676.55</v>
      </c>
      <c r="E38" s="92"/>
      <c r="F38" s="169">
        <f>40000+12676.55</f>
        <v>52676.55</v>
      </c>
      <c r="G38" s="66"/>
      <c r="H38" s="66"/>
      <c r="I38" s="66"/>
      <c r="J38" s="96"/>
      <c r="K38" s="152"/>
      <c r="L38" s="66"/>
    </row>
    <row r="39" spans="1:12">
      <c r="A39" s="67"/>
      <c r="B39" s="68"/>
      <c r="C39" s="68" t="s">
        <v>379</v>
      </c>
      <c r="D39" s="83">
        <f>E39+J39</f>
        <v>352523.45</v>
      </c>
      <c r="E39" s="282">
        <f>365300-12776.55</f>
        <v>352523.45</v>
      </c>
      <c r="F39" s="289"/>
      <c r="G39" s="58"/>
      <c r="H39" s="58"/>
      <c r="I39" s="58"/>
      <c r="J39" s="273"/>
      <c r="K39" s="274"/>
      <c r="L39" s="58"/>
    </row>
    <row r="40" spans="1:12">
      <c r="A40" s="67"/>
      <c r="B40" s="68"/>
      <c r="C40" s="68" t="s">
        <v>380</v>
      </c>
      <c r="D40" s="83">
        <f t="shared" ref="D40:D47" si="2">E40+J40</f>
        <v>240500</v>
      </c>
      <c r="E40" s="282">
        <v>166000</v>
      </c>
      <c r="F40" s="289"/>
      <c r="G40" s="58"/>
      <c r="H40" s="58"/>
      <c r="I40" s="58"/>
      <c r="J40" s="273">
        <v>74500</v>
      </c>
      <c r="K40" s="274"/>
      <c r="L40" s="58"/>
    </row>
    <row r="41" spans="1:12">
      <c r="A41" s="67"/>
      <c r="B41" s="68"/>
      <c r="C41" s="68" t="s">
        <v>430</v>
      </c>
      <c r="D41" s="83">
        <f>E41+J41+G41</f>
        <v>111655</v>
      </c>
      <c r="E41" s="183"/>
      <c r="F41" s="188"/>
      <c r="G41" s="150">
        <v>111655</v>
      </c>
      <c r="H41" s="66"/>
      <c r="I41" s="66"/>
      <c r="J41" s="185"/>
      <c r="K41" s="186"/>
      <c r="L41" s="66"/>
    </row>
    <row r="42" spans="1:12">
      <c r="A42" s="67"/>
      <c r="B42" s="68"/>
      <c r="C42" s="68" t="s">
        <v>394</v>
      </c>
      <c r="D42" s="83">
        <f>E42+J42+G42</f>
        <v>13345</v>
      </c>
      <c r="E42" s="282">
        <v>0</v>
      </c>
      <c r="F42" s="289"/>
      <c r="G42" s="150">
        <v>13345</v>
      </c>
      <c r="H42" s="58"/>
      <c r="I42" s="58"/>
      <c r="J42" s="273"/>
      <c r="K42" s="274"/>
      <c r="L42" s="58"/>
    </row>
    <row r="43" spans="1:12">
      <c r="A43" s="67"/>
      <c r="B43" s="68"/>
      <c r="C43" s="68" t="s">
        <v>381</v>
      </c>
      <c r="D43" s="83">
        <f t="shared" si="2"/>
        <v>324074</v>
      </c>
      <c r="E43" s="282">
        <v>80000</v>
      </c>
      <c r="F43" s="289"/>
      <c r="G43" s="58"/>
      <c r="H43" s="58"/>
      <c r="I43" s="58"/>
      <c r="J43" s="273">
        <v>244074</v>
      </c>
      <c r="K43" s="274"/>
      <c r="L43" s="58"/>
    </row>
    <row r="44" spans="1:12">
      <c r="A44" s="67"/>
      <c r="B44" s="68"/>
      <c r="C44" s="68" t="s">
        <v>377</v>
      </c>
      <c r="D44" s="83">
        <f>E44+J44+K44</f>
        <v>0</v>
      </c>
      <c r="E44" s="93"/>
      <c r="F44" s="94"/>
      <c r="G44" s="66"/>
      <c r="H44" s="66"/>
      <c r="I44" s="66"/>
      <c r="J44" s="97"/>
      <c r="K44" s="98">
        <v>0</v>
      </c>
      <c r="L44" s="66"/>
    </row>
    <row r="45" spans="1:12">
      <c r="A45" s="67"/>
      <c r="B45" s="68"/>
      <c r="C45" s="68" t="s">
        <v>382</v>
      </c>
      <c r="D45" s="83">
        <f>E45+J45+G45</f>
        <v>150000</v>
      </c>
      <c r="E45" s="282"/>
      <c r="F45" s="289"/>
      <c r="G45" s="150"/>
      <c r="H45" s="66"/>
      <c r="I45" s="66"/>
      <c r="J45" s="273">
        <v>150000</v>
      </c>
      <c r="K45" s="274"/>
      <c r="L45" s="66"/>
    </row>
    <row r="46" spans="1:12">
      <c r="A46" s="67"/>
      <c r="B46" s="68"/>
      <c r="C46" s="68" t="s">
        <v>395</v>
      </c>
      <c r="D46" s="83">
        <f>E46+J46+G46</f>
        <v>0</v>
      </c>
      <c r="E46" s="93"/>
      <c r="F46" s="95"/>
      <c r="G46" s="150"/>
      <c r="H46" s="66"/>
      <c r="I46" s="66"/>
      <c r="J46" s="97"/>
      <c r="K46" s="99"/>
      <c r="L46" s="66"/>
    </row>
    <row r="47" spans="1:12">
      <c r="A47" s="67"/>
      <c r="B47" s="68"/>
      <c r="C47" s="68" t="s">
        <v>383</v>
      </c>
      <c r="D47" s="83">
        <f t="shared" si="2"/>
        <v>587046</v>
      </c>
      <c r="E47" s="282">
        <v>233600</v>
      </c>
      <c r="F47" s="283"/>
      <c r="G47" s="58"/>
      <c r="H47" s="58"/>
      <c r="I47" s="58"/>
      <c r="J47" s="273">
        <v>353446</v>
      </c>
      <c r="K47" s="288"/>
      <c r="L47" s="58"/>
    </row>
    <row r="48" spans="1:12" ht="60">
      <c r="A48" s="67" t="s">
        <v>92</v>
      </c>
      <c r="B48" s="68" t="s">
        <v>93</v>
      </c>
      <c r="C48" s="68" t="s">
        <v>70</v>
      </c>
      <c r="D48" s="58"/>
      <c r="E48" s="284"/>
      <c r="F48" s="285"/>
      <c r="G48" s="58"/>
      <c r="H48" s="58"/>
      <c r="I48" s="58"/>
      <c r="J48" s="273"/>
      <c r="K48" s="288"/>
      <c r="L48" s="58"/>
    </row>
    <row r="49" spans="1:12" ht="45" customHeight="1">
      <c r="A49" s="67" t="s">
        <v>94</v>
      </c>
      <c r="B49" s="68" t="s">
        <v>95</v>
      </c>
      <c r="C49" s="68"/>
      <c r="D49" s="58"/>
      <c r="E49" s="284"/>
      <c r="F49" s="285"/>
      <c r="G49" s="58"/>
      <c r="H49" s="58"/>
      <c r="I49" s="58"/>
      <c r="J49" s="273"/>
      <c r="K49" s="288"/>
      <c r="L49" s="58"/>
    </row>
    <row r="50" spans="1:12" ht="30">
      <c r="A50" s="67" t="s">
        <v>96</v>
      </c>
      <c r="B50" s="68" t="s">
        <v>97</v>
      </c>
      <c r="C50" s="68"/>
      <c r="D50" s="58"/>
      <c r="E50" s="284"/>
      <c r="F50" s="285"/>
      <c r="G50" s="58"/>
      <c r="H50" s="58"/>
      <c r="I50" s="58"/>
      <c r="J50" s="273"/>
      <c r="K50" s="288"/>
      <c r="L50" s="58"/>
    </row>
    <row r="51" spans="1:12" ht="45">
      <c r="A51" s="67" t="s">
        <v>98</v>
      </c>
      <c r="B51" s="68" t="s">
        <v>99</v>
      </c>
      <c r="C51" s="68"/>
      <c r="D51" s="58"/>
      <c r="E51" s="284"/>
      <c r="F51" s="285"/>
      <c r="G51" s="58"/>
      <c r="H51" s="58"/>
      <c r="I51" s="58"/>
      <c r="J51" s="273"/>
      <c r="K51" s="288"/>
      <c r="L51" s="58"/>
    </row>
    <row r="52" spans="1:12" ht="60">
      <c r="A52" s="67" t="s">
        <v>100</v>
      </c>
      <c r="B52" s="68" t="s">
        <v>101</v>
      </c>
      <c r="C52" s="68"/>
      <c r="D52" s="58"/>
      <c r="E52" s="284"/>
      <c r="F52" s="285"/>
      <c r="G52" s="58"/>
      <c r="H52" s="58"/>
      <c r="I52" s="58"/>
      <c r="J52" s="273"/>
      <c r="K52" s="288"/>
      <c r="L52" s="58"/>
    </row>
    <row r="53" spans="1:12" ht="30">
      <c r="A53" s="67" t="s">
        <v>102</v>
      </c>
      <c r="B53" s="68" t="s">
        <v>105</v>
      </c>
      <c r="C53" s="68"/>
      <c r="D53" s="58"/>
      <c r="E53" s="284"/>
      <c r="F53" s="285"/>
      <c r="G53" s="58"/>
      <c r="H53" s="58"/>
      <c r="I53" s="58"/>
      <c r="J53" s="273"/>
      <c r="K53" s="288"/>
      <c r="L53" s="58"/>
    </row>
    <row r="54" spans="1:12" ht="45">
      <c r="A54" s="67" t="s">
        <v>103</v>
      </c>
      <c r="B54" s="68" t="s">
        <v>104</v>
      </c>
      <c r="C54" s="68" t="s">
        <v>70</v>
      </c>
      <c r="D54" s="66" t="s">
        <v>5</v>
      </c>
      <c r="E54" s="284">
        <v>0</v>
      </c>
      <c r="F54" s="285"/>
      <c r="G54" s="88">
        <v>0</v>
      </c>
      <c r="H54" s="88">
        <v>0</v>
      </c>
      <c r="I54" s="88">
        <v>0</v>
      </c>
      <c r="J54" s="292">
        <f>J55+J56+J57</f>
        <v>18380.009999999998</v>
      </c>
      <c r="K54" s="293"/>
      <c r="L54" s="58"/>
    </row>
    <row r="55" spans="1:12">
      <c r="A55" s="67"/>
      <c r="B55" s="68"/>
      <c r="C55" s="90" t="s">
        <v>375</v>
      </c>
      <c r="D55" s="150"/>
      <c r="E55" s="77"/>
      <c r="F55" s="78"/>
      <c r="G55" s="88"/>
      <c r="H55" s="88"/>
      <c r="I55" s="88"/>
      <c r="J55" s="273">
        <v>18380.009999999998</v>
      </c>
      <c r="K55" s="274"/>
      <c r="L55" s="66"/>
    </row>
    <row r="56" spans="1:12">
      <c r="A56" s="67"/>
      <c r="B56" s="68"/>
      <c r="C56" s="90"/>
      <c r="D56" s="66"/>
      <c r="E56" s="77"/>
      <c r="F56" s="78"/>
      <c r="G56" s="88"/>
      <c r="H56" s="88"/>
      <c r="I56" s="88"/>
      <c r="J56" s="273"/>
      <c r="K56" s="274"/>
      <c r="L56" s="66"/>
    </row>
    <row r="57" spans="1:12">
      <c r="A57" s="67"/>
      <c r="B57" s="68"/>
      <c r="C57" s="90"/>
      <c r="D57" s="66"/>
      <c r="E57" s="77"/>
      <c r="F57" s="78"/>
      <c r="G57" s="88"/>
      <c r="H57" s="88"/>
      <c r="I57" s="88"/>
      <c r="J57" s="273"/>
      <c r="K57" s="274"/>
      <c r="L57" s="66"/>
    </row>
    <row r="58" spans="1:12">
      <c r="A58" s="67"/>
      <c r="B58" s="68"/>
      <c r="C58" s="68"/>
      <c r="D58" s="66"/>
      <c r="E58" s="77"/>
      <c r="F58" s="78"/>
      <c r="G58" s="88"/>
      <c r="H58" s="88"/>
      <c r="I58" s="88"/>
      <c r="J58" s="273"/>
      <c r="K58" s="274"/>
      <c r="L58" s="66"/>
    </row>
    <row r="59" spans="1:12" ht="54.75" customHeight="1">
      <c r="A59" s="67" t="s">
        <v>106</v>
      </c>
      <c r="B59" s="68" t="s">
        <v>107</v>
      </c>
      <c r="C59" s="68" t="s">
        <v>70</v>
      </c>
      <c r="D59" s="88">
        <v>0</v>
      </c>
      <c r="E59" s="284">
        <v>0</v>
      </c>
      <c r="F59" s="285"/>
      <c r="G59" s="88">
        <v>0</v>
      </c>
      <c r="H59" s="88">
        <v>0</v>
      </c>
      <c r="I59" s="88">
        <v>0</v>
      </c>
      <c r="J59" s="273">
        <v>0</v>
      </c>
      <c r="K59" s="288"/>
      <c r="L59" s="58"/>
    </row>
    <row r="60" spans="1:12">
      <c r="A60" s="29"/>
      <c r="B60" s="30"/>
      <c r="C60" s="12"/>
      <c r="D60" s="12"/>
      <c r="E60" s="12"/>
      <c r="F60" s="31"/>
      <c r="G60" s="31"/>
      <c r="H60" s="31"/>
      <c r="I60" s="31"/>
      <c r="J60" s="31"/>
      <c r="K60" s="31"/>
      <c r="L60" s="31"/>
    </row>
    <row r="64" spans="1:12" ht="15.75">
      <c r="A64" s="275" t="s">
        <v>110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</row>
    <row r="65" spans="1:12" ht="24.75" customHeight="1">
      <c r="A65" s="298" t="s">
        <v>412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</row>
    <row r="67" spans="1:12">
      <c r="A67" s="294" t="s">
        <v>1</v>
      </c>
      <c r="B67" s="294" t="s">
        <v>53</v>
      </c>
      <c r="C67" s="294" t="s">
        <v>111</v>
      </c>
      <c r="D67" s="297" t="s">
        <v>112</v>
      </c>
      <c r="E67" s="297"/>
      <c r="F67" s="297"/>
      <c r="G67" s="297"/>
      <c r="H67" s="297"/>
      <c r="I67" s="297"/>
      <c r="J67" s="297"/>
      <c r="K67" s="297"/>
      <c r="L67" s="297"/>
    </row>
    <row r="68" spans="1:12">
      <c r="A68" s="295"/>
      <c r="B68" s="295"/>
      <c r="C68" s="295"/>
      <c r="D68" s="297" t="s">
        <v>113</v>
      </c>
      <c r="E68" s="297"/>
      <c r="F68" s="297"/>
      <c r="G68" s="297" t="s">
        <v>2</v>
      </c>
      <c r="H68" s="297"/>
      <c r="I68" s="297"/>
      <c r="J68" s="297"/>
      <c r="K68" s="297"/>
      <c r="L68" s="297"/>
    </row>
    <row r="69" spans="1:12" ht="76.5" customHeight="1">
      <c r="A69" s="295"/>
      <c r="B69" s="295"/>
      <c r="C69" s="295"/>
      <c r="D69" s="297"/>
      <c r="E69" s="297"/>
      <c r="F69" s="297"/>
      <c r="G69" s="297" t="s">
        <v>114</v>
      </c>
      <c r="H69" s="297"/>
      <c r="I69" s="297"/>
      <c r="J69" s="297" t="s">
        <v>115</v>
      </c>
      <c r="K69" s="297"/>
      <c r="L69" s="297"/>
    </row>
    <row r="70" spans="1:12" ht="60">
      <c r="A70" s="296"/>
      <c r="B70" s="296"/>
      <c r="C70" s="296"/>
      <c r="D70" s="8" t="s">
        <v>400</v>
      </c>
      <c r="E70" s="8" t="s">
        <v>401</v>
      </c>
      <c r="F70" s="8" t="s">
        <v>402</v>
      </c>
      <c r="G70" s="8" t="s">
        <v>400</v>
      </c>
      <c r="H70" s="8" t="s">
        <v>401</v>
      </c>
      <c r="I70" s="8" t="s">
        <v>402</v>
      </c>
      <c r="J70" s="8" t="s">
        <v>400</v>
      </c>
      <c r="K70" s="8" t="s">
        <v>401</v>
      </c>
      <c r="L70" s="8" t="s">
        <v>402</v>
      </c>
    </row>
    <row r="71" spans="1:12">
      <c r="A71" s="28" t="s">
        <v>116</v>
      </c>
      <c r="B71" s="28" t="s">
        <v>117</v>
      </c>
      <c r="C71" s="28" t="s">
        <v>118</v>
      </c>
      <c r="D71" s="28" t="s">
        <v>119</v>
      </c>
      <c r="E71" s="28" t="s">
        <v>120</v>
      </c>
      <c r="F71" s="28" t="s">
        <v>121</v>
      </c>
      <c r="G71" s="28" t="s">
        <v>122</v>
      </c>
      <c r="H71" s="28" t="s">
        <v>123</v>
      </c>
      <c r="I71" s="28" t="s">
        <v>124</v>
      </c>
      <c r="J71" s="28"/>
      <c r="K71" s="28" t="s">
        <v>125</v>
      </c>
      <c r="L71" s="28" t="s">
        <v>126</v>
      </c>
    </row>
    <row r="72" spans="1:12" ht="75">
      <c r="A72" s="37" t="s">
        <v>128</v>
      </c>
      <c r="B72" s="28" t="s">
        <v>127</v>
      </c>
      <c r="C72" s="8" t="s">
        <v>70</v>
      </c>
      <c r="D72" s="73">
        <f>SUM(D73+D87)</f>
        <v>1831820</v>
      </c>
      <c r="E72" s="74">
        <f t="shared" ref="E72:I72" si="3">SUM(E73+E87)</f>
        <v>1706920</v>
      </c>
      <c r="F72" s="74">
        <f t="shared" si="3"/>
        <v>1706920</v>
      </c>
      <c r="G72" s="84">
        <f t="shared" si="3"/>
        <v>1831820</v>
      </c>
      <c r="H72" s="74">
        <f>SUM(H73+H87)</f>
        <v>1706920</v>
      </c>
      <c r="I72" s="74">
        <f t="shared" si="3"/>
        <v>1706920</v>
      </c>
      <c r="J72" s="84">
        <f t="shared" ref="J72" si="4">SUM(J73+J87)</f>
        <v>0</v>
      </c>
      <c r="K72" s="74">
        <f>SUM(K73+K87)</f>
        <v>0</v>
      </c>
      <c r="L72" s="74">
        <f t="shared" ref="L72" si="5">SUM(L73+L87)</f>
        <v>0</v>
      </c>
    </row>
    <row r="73" spans="1:12" ht="120">
      <c r="A73" s="37" t="s">
        <v>129</v>
      </c>
      <c r="B73" s="28" t="s">
        <v>130</v>
      </c>
      <c r="C73" s="8" t="s">
        <v>70</v>
      </c>
      <c r="D73" s="73">
        <f>D75+D74</f>
        <v>5416.13</v>
      </c>
      <c r="E73" s="73">
        <f t="shared" ref="E73:F73" si="6">H73+K73</f>
        <v>0</v>
      </c>
      <c r="F73" s="73">
        <f t="shared" si="6"/>
        <v>0</v>
      </c>
      <c r="G73" s="84">
        <f>G74+G75+G76+G77+G78+G79+G80+G81+G82+G83+G84+G85+G86</f>
        <v>5416.13</v>
      </c>
      <c r="H73" s="75">
        <v>0</v>
      </c>
      <c r="I73" s="75">
        <v>0</v>
      </c>
      <c r="J73" s="48">
        <v>0</v>
      </c>
      <c r="K73" s="48">
        <v>0</v>
      </c>
      <c r="L73" s="48">
        <v>0</v>
      </c>
    </row>
    <row r="74" spans="1:12">
      <c r="A74" s="57" t="s">
        <v>7</v>
      </c>
      <c r="B74" s="56" t="s">
        <v>257</v>
      </c>
      <c r="C74" s="55">
        <v>2017</v>
      </c>
      <c r="D74" s="75">
        <v>976.55</v>
      </c>
      <c r="E74" s="76"/>
      <c r="F74" s="76"/>
      <c r="G74" s="85">
        <v>976.55</v>
      </c>
      <c r="H74" s="75">
        <v>0</v>
      </c>
      <c r="I74" s="75">
        <v>0</v>
      </c>
      <c r="J74" s="75"/>
      <c r="K74" s="48"/>
      <c r="L74" s="48"/>
    </row>
    <row r="75" spans="1:12" ht="30">
      <c r="A75" s="57" t="s">
        <v>8</v>
      </c>
      <c r="B75" s="56" t="s">
        <v>258</v>
      </c>
      <c r="C75" s="79">
        <v>2017</v>
      </c>
      <c r="D75" s="75">
        <v>4439.58</v>
      </c>
      <c r="E75" s="76"/>
      <c r="F75" s="76"/>
      <c r="G75" s="85">
        <v>4439.58</v>
      </c>
      <c r="H75" s="75">
        <v>0</v>
      </c>
      <c r="I75" s="75">
        <v>0</v>
      </c>
      <c r="J75" s="75"/>
      <c r="K75" s="48"/>
      <c r="L75" s="48"/>
    </row>
    <row r="76" spans="1:12" ht="30">
      <c r="A76" s="57" t="s">
        <v>247</v>
      </c>
      <c r="B76" s="56" t="s">
        <v>259</v>
      </c>
      <c r="C76" s="79">
        <v>2017</v>
      </c>
      <c r="D76" s="75"/>
      <c r="E76" s="76"/>
      <c r="F76" s="76"/>
      <c r="G76" s="85"/>
      <c r="H76" s="75">
        <v>0</v>
      </c>
      <c r="I76" s="75">
        <v>0</v>
      </c>
      <c r="J76" s="75"/>
      <c r="K76" s="48"/>
      <c r="L76" s="48"/>
    </row>
    <row r="77" spans="1:12" ht="30">
      <c r="A77" s="57" t="s">
        <v>244</v>
      </c>
      <c r="B77" s="56" t="s">
        <v>260</v>
      </c>
      <c r="C77" s="79">
        <v>2017</v>
      </c>
      <c r="D77" s="75"/>
      <c r="E77" s="76"/>
      <c r="F77" s="76"/>
      <c r="G77" s="85">
        <v>0</v>
      </c>
      <c r="H77" s="75">
        <v>0</v>
      </c>
      <c r="I77" s="75">
        <v>0</v>
      </c>
      <c r="J77" s="75"/>
      <c r="K77" s="48"/>
      <c r="L77" s="48"/>
    </row>
    <row r="78" spans="1:12" ht="30">
      <c r="A78" s="57" t="s">
        <v>246</v>
      </c>
      <c r="B78" s="56" t="s">
        <v>261</v>
      </c>
      <c r="C78" s="79">
        <v>2017</v>
      </c>
      <c r="D78" s="75"/>
      <c r="E78" s="76"/>
      <c r="F78" s="76"/>
      <c r="G78" s="85">
        <v>0</v>
      </c>
      <c r="H78" s="75">
        <v>0</v>
      </c>
      <c r="I78" s="75">
        <v>0</v>
      </c>
      <c r="J78" s="75"/>
      <c r="K78" s="48"/>
      <c r="L78" s="48"/>
    </row>
    <row r="79" spans="1:12" ht="30">
      <c r="A79" s="57" t="s">
        <v>249</v>
      </c>
      <c r="B79" s="56" t="s">
        <v>262</v>
      </c>
      <c r="C79" s="79">
        <v>2017</v>
      </c>
      <c r="D79" s="75"/>
      <c r="E79" s="76"/>
      <c r="F79" s="76"/>
      <c r="G79" s="85">
        <v>0</v>
      </c>
      <c r="H79" s="75">
        <v>0</v>
      </c>
      <c r="I79" s="75">
        <v>0</v>
      </c>
      <c r="J79" s="75"/>
      <c r="K79" s="48"/>
      <c r="L79" s="48"/>
    </row>
    <row r="80" spans="1:12" ht="60">
      <c r="A80" s="57" t="s">
        <v>250</v>
      </c>
      <c r="B80" s="56" t="s">
        <v>263</v>
      </c>
      <c r="C80" s="79">
        <v>2017</v>
      </c>
      <c r="D80" s="75"/>
      <c r="E80" s="76"/>
      <c r="F80" s="76"/>
      <c r="G80" s="85">
        <v>0</v>
      </c>
      <c r="H80" s="75">
        <v>0</v>
      </c>
      <c r="I80" s="75">
        <v>0</v>
      </c>
      <c r="J80" s="75"/>
      <c r="K80" s="48"/>
      <c r="L80" s="48"/>
    </row>
    <row r="81" spans="1:12" ht="75">
      <c r="A81" s="57" t="s">
        <v>251</v>
      </c>
      <c r="B81" s="56" t="s">
        <v>264</v>
      </c>
      <c r="C81" s="79">
        <v>2017</v>
      </c>
      <c r="D81" s="75"/>
      <c r="E81" s="76"/>
      <c r="F81" s="76"/>
      <c r="G81" s="85">
        <v>0</v>
      </c>
      <c r="H81" s="75">
        <v>0</v>
      </c>
      <c r="I81" s="75">
        <v>0</v>
      </c>
      <c r="J81" s="75"/>
      <c r="K81" s="48"/>
      <c r="L81" s="48"/>
    </row>
    <row r="82" spans="1:12" ht="75">
      <c r="A82" s="57" t="s">
        <v>252</v>
      </c>
      <c r="B82" s="56" t="s">
        <v>265</v>
      </c>
      <c r="C82" s="79">
        <v>2017</v>
      </c>
      <c r="D82" s="75"/>
      <c r="E82" s="76"/>
      <c r="F82" s="76"/>
      <c r="G82" s="85">
        <v>0</v>
      </c>
      <c r="H82" s="75">
        <v>0</v>
      </c>
      <c r="I82" s="75">
        <v>0</v>
      </c>
      <c r="J82" s="75"/>
      <c r="K82" s="48"/>
      <c r="L82" s="48"/>
    </row>
    <row r="83" spans="1:12" ht="75">
      <c r="A83" s="57" t="s">
        <v>253</v>
      </c>
      <c r="B83" s="56" t="s">
        <v>266</v>
      </c>
      <c r="C83" s="79">
        <v>2017</v>
      </c>
      <c r="D83" s="75"/>
      <c r="E83" s="76"/>
      <c r="F83" s="76"/>
      <c r="G83" s="85">
        <v>0</v>
      </c>
      <c r="H83" s="75">
        <v>0</v>
      </c>
      <c r="I83" s="75">
        <v>0</v>
      </c>
      <c r="J83" s="75"/>
      <c r="K83" s="48"/>
      <c r="L83" s="48"/>
    </row>
    <row r="84" spans="1:12" ht="90">
      <c r="A84" s="57" t="s">
        <v>256</v>
      </c>
      <c r="B84" s="56" t="s">
        <v>267</v>
      </c>
      <c r="C84" s="79">
        <v>2017</v>
      </c>
      <c r="D84" s="75"/>
      <c r="E84" s="76"/>
      <c r="F84" s="76"/>
      <c r="G84" s="85">
        <v>0</v>
      </c>
      <c r="H84" s="75">
        <v>0</v>
      </c>
      <c r="I84" s="75">
        <v>0</v>
      </c>
      <c r="J84" s="75"/>
      <c r="K84" s="48"/>
      <c r="L84" s="48"/>
    </row>
    <row r="85" spans="1:12" ht="30">
      <c r="A85" s="57" t="s">
        <v>255</v>
      </c>
      <c r="B85" s="56" t="s">
        <v>268</v>
      </c>
      <c r="C85" s="79">
        <v>2017</v>
      </c>
      <c r="D85" s="75"/>
      <c r="E85" s="76"/>
      <c r="F85" s="76"/>
      <c r="G85" s="85">
        <v>0</v>
      </c>
      <c r="H85" s="75">
        <v>0</v>
      </c>
      <c r="I85" s="75">
        <v>0</v>
      </c>
      <c r="J85" s="75"/>
      <c r="K85" s="48"/>
      <c r="L85" s="48"/>
    </row>
    <row r="86" spans="1:12" ht="30">
      <c r="A86" s="57" t="s">
        <v>245</v>
      </c>
      <c r="B86" s="56" t="s">
        <v>269</v>
      </c>
      <c r="C86" s="79">
        <v>2017</v>
      </c>
      <c r="D86" s="75"/>
      <c r="E86" s="76"/>
      <c r="F86" s="76"/>
      <c r="G86" s="85">
        <v>0</v>
      </c>
      <c r="H86" s="75">
        <v>0</v>
      </c>
      <c r="I86" s="75">
        <v>0</v>
      </c>
      <c r="J86" s="75"/>
      <c r="K86" s="48"/>
      <c r="L86" s="48"/>
    </row>
    <row r="87" spans="1:12" ht="75">
      <c r="A87" s="37" t="s">
        <v>131</v>
      </c>
      <c r="B87" s="28" t="s">
        <v>132</v>
      </c>
      <c r="C87" s="8">
        <v>2018</v>
      </c>
      <c r="D87" s="124">
        <f>G87+J87</f>
        <v>1826403.87</v>
      </c>
      <c r="E87" s="74">
        <f t="shared" ref="E87:F87" si="7">H87+K87</f>
        <v>1706920</v>
      </c>
      <c r="F87" s="74">
        <f t="shared" si="7"/>
        <v>1706920</v>
      </c>
      <c r="G87" s="84">
        <f t="shared" ref="G87:L87" si="8">SUM(G88:G111)</f>
        <v>1826403.87</v>
      </c>
      <c r="H87" s="74">
        <f t="shared" si="8"/>
        <v>1706920</v>
      </c>
      <c r="I87" s="74">
        <f t="shared" si="8"/>
        <v>1706920</v>
      </c>
      <c r="J87" s="74">
        <f t="shared" si="8"/>
        <v>0</v>
      </c>
      <c r="K87" s="74">
        <f t="shared" si="8"/>
        <v>0</v>
      </c>
      <c r="L87" s="74">
        <f t="shared" si="8"/>
        <v>0</v>
      </c>
    </row>
    <row r="88" spans="1:12">
      <c r="A88" s="57" t="s">
        <v>7</v>
      </c>
      <c r="B88" s="56" t="s">
        <v>270</v>
      </c>
      <c r="C88" s="79">
        <v>2018</v>
      </c>
      <c r="D88" s="76"/>
      <c r="E88" s="76"/>
      <c r="F88" s="76"/>
      <c r="G88" s="86">
        <f>39023.45+12676.55</f>
        <v>51700</v>
      </c>
      <c r="H88" s="86">
        <v>40000</v>
      </c>
      <c r="I88" s="86">
        <v>40000</v>
      </c>
      <c r="J88" s="75"/>
      <c r="K88" s="75"/>
      <c r="L88" s="75"/>
    </row>
    <row r="89" spans="1:12" ht="30">
      <c r="A89" s="57" t="s">
        <v>8</v>
      </c>
      <c r="B89" s="56" t="s">
        <v>271</v>
      </c>
      <c r="C89" s="79">
        <v>2018</v>
      </c>
      <c r="D89" s="76"/>
      <c r="E89" s="76"/>
      <c r="F89" s="76"/>
      <c r="G89" s="86">
        <f>360860.42-12776.55</f>
        <v>348083.87</v>
      </c>
      <c r="H89" s="86">
        <v>365300</v>
      </c>
      <c r="I89" s="86">
        <v>365300</v>
      </c>
      <c r="J89" s="75"/>
      <c r="K89" s="75"/>
      <c r="L89" s="75"/>
    </row>
    <row r="90" spans="1:12" ht="30">
      <c r="A90" s="57" t="s">
        <v>247</v>
      </c>
      <c r="B90" s="56" t="s">
        <v>272</v>
      </c>
      <c r="C90" s="79">
        <v>2018</v>
      </c>
      <c r="D90" s="76"/>
      <c r="E90" s="76"/>
      <c r="F90" s="76"/>
      <c r="G90" s="86">
        <v>166000</v>
      </c>
      <c r="H90" s="86">
        <v>166000</v>
      </c>
      <c r="I90" s="86">
        <v>166000</v>
      </c>
      <c r="J90" s="75"/>
      <c r="K90" s="75"/>
      <c r="L90" s="75"/>
    </row>
    <row r="91" spans="1:12" ht="30">
      <c r="A91" s="57" t="s">
        <v>341</v>
      </c>
      <c r="B91" s="56" t="s">
        <v>273</v>
      </c>
      <c r="C91" s="79">
        <v>2018</v>
      </c>
      <c r="D91" s="76"/>
      <c r="E91" s="76"/>
      <c r="F91" s="76"/>
      <c r="G91" s="86">
        <f>62500+13345+111655</f>
        <v>187500</v>
      </c>
      <c r="H91" s="86">
        <v>62500</v>
      </c>
      <c r="I91" s="86">
        <v>62500</v>
      </c>
      <c r="J91" s="75"/>
      <c r="K91" s="75"/>
      <c r="L91" s="75"/>
    </row>
    <row r="92" spans="1:12" ht="60">
      <c r="A92" s="57" t="s">
        <v>248</v>
      </c>
      <c r="B92" s="56" t="s">
        <v>274</v>
      </c>
      <c r="C92" s="79">
        <v>2018</v>
      </c>
      <c r="D92" s="76"/>
      <c r="E92" s="76"/>
      <c r="F92" s="76"/>
      <c r="G92" s="86">
        <v>12000</v>
      </c>
      <c r="H92" s="86">
        <v>12000</v>
      </c>
      <c r="I92" s="86">
        <v>12000</v>
      </c>
      <c r="J92" s="75"/>
      <c r="K92" s="75"/>
      <c r="L92" s="75"/>
    </row>
    <row r="93" spans="1:12" ht="30">
      <c r="A93" s="57" t="s">
        <v>244</v>
      </c>
      <c r="B93" s="56" t="s">
        <v>275</v>
      </c>
      <c r="C93" s="79">
        <v>2018</v>
      </c>
      <c r="D93" s="76"/>
      <c r="E93" s="76"/>
      <c r="F93" s="76"/>
      <c r="G93" s="86">
        <v>0</v>
      </c>
      <c r="H93" s="86">
        <v>0</v>
      </c>
      <c r="I93" s="86">
        <v>0</v>
      </c>
      <c r="J93" s="75"/>
      <c r="K93" s="75"/>
      <c r="L93" s="75"/>
    </row>
    <row r="94" spans="1:12" ht="30">
      <c r="A94" s="57" t="s">
        <v>246</v>
      </c>
      <c r="B94" s="56" t="s">
        <v>276</v>
      </c>
      <c r="C94" s="79">
        <v>2018</v>
      </c>
      <c r="D94" s="76"/>
      <c r="E94" s="76"/>
      <c r="F94" s="76"/>
      <c r="G94" s="86"/>
      <c r="H94" s="86"/>
      <c r="I94" s="86"/>
      <c r="J94" s="75"/>
      <c r="K94" s="75"/>
      <c r="L94" s="75"/>
    </row>
    <row r="95" spans="1:12" ht="30">
      <c r="A95" s="57" t="s">
        <v>249</v>
      </c>
      <c r="B95" s="56" t="s">
        <v>277</v>
      </c>
      <c r="C95" s="79">
        <v>2018</v>
      </c>
      <c r="D95" s="76"/>
      <c r="E95" s="76"/>
      <c r="F95" s="76"/>
      <c r="G95" s="86"/>
      <c r="H95" s="86"/>
      <c r="I95" s="86"/>
      <c r="J95" s="75"/>
      <c r="K95" s="75"/>
      <c r="L95" s="75"/>
    </row>
    <row r="96" spans="1:12" ht="60">
      <c r="A96" s="57" t="s">
        <v>250</v>
      </c>
      <c r="B96" s="56" t="s">
        <v>278</v>
      </c>
      <c r="C96" s="79">
        <v>2018</v>
      </c>
      <c r="D96" s="75"/>
      <c r="E96" s="76"/>
      <c r="F96" s="76"/>
      <c r="G96" s="86"/>
      <c r="H96" s="86"/>
      <c r="I96" s="86"/>
      <c r="J96" s="75"/>
      <c r="K96" s="75"/>
      <c r="L96" s="75"/>
    </row>
    <row r="97" spans="1:12" ht="75">
      <c r="A97" s="57" t="s">
        <v>251</v>
      </c>
      <c r="B97" s="56" t="s">
        <v>279</v>
      </c>
      <c r="C97" s="79">
        <v>2018</v>
      </c>
      <c r="D97" s="76"/>
      <c r="E97" s="76"/>
      <c r="F97" s="76"/>
      <c r="G97" s="86">
        <v>60000</v>
      </c>
      <c r="H97" s="86">
        <v>60000</v>
      </c>
      <c r="I97" s="86">
        <v>60000</v>
      </c>
      <c r="J97" s="75"/>
      <c r="K97" s="75"/>
      <c r="L97" s="75"/>
    </row>
    <row r="98" spans="1:12" ht="30">
      <c r="A98" s="57" t="s">
        <v>339</v>
      </c>
      <c r="B98" s="56" t="s">
        <v>280</v>
      </c>
      <c r="C98" s="79">
        <v>2018</v>
      </c>
      <c r="D98" s="76"/>
      <c r="E98" s="76"/>
      <c r="F98" s="76"/>
      <c r="G98" s="86">
        <v>233600</v>
      </c>
      <c r="H98" s="86">
        <v>233600</v>
      </c>
      <c r="I98" s="86">
        <v>233600</v>
      </c>
      <c r="J98" s="75"/>
      <c r="K98" s="75"/>
      <c r="L98" s="75"/>
    </row>
    <row r="99" spans="1:12" ht="30">
      <c r="A99" s="57" t="s">
        <v>372</v>
      </c>
      <c r="B99" s="56" t="s">
        <v>281</v>
      </c>
      <c r="C99" s="79">
        <v>2018</v>
      </c>
      <c r="D99" s="76"/>
      <c r="E99" s="76"/>
      <c r="F99" s="76"/>
      <c r="G99" s="86">
        <v>10000</v>
      </c>
      <c r="H99" s="86">
        <v>10000</v>
      </c>
      <c r="I99" s="86">
        <v>10000</v>
      </c>
      <c r="J99" s="75"/>
      <c r="K99" s="75"/>
      <c r="L99" s="75"/>
    </row>
    <row r="100" spans="1:12">
      <c r="A100" s="57" t="s">
        <v>399</v>
      </c>
      <c r="B100" s="56" t="s">
        <v>282</v>
      </c>
      <c r="C100" s="79">
        <v>2018</v>
      </c>
      <c r="D100" s="76"/>
      <c r="E100" s="76"/>
      <c r="F100" s="76"/>
      <c r="G100" s="86">
        <v>0</v>
      </c>
      <c r="H100" s="86">
        <v>0</v>
      </c>
      <c r="I100" s="86">
        <v>0</v>
      </c>
      <c r="J100" s="75"/>
      <c r="K100" s="75"/>
      <c r="L100" s="75"/>
    </row>
    <row r="101" spans="1:12" ht="30">
      <c r="A101" s="57" t="s">
        <v>254</v>
      </c>
      <c r="B101" s="56" t="s">
        <v>283</v>
      </c>
      <c r="C101" s="79">
        <v>2018</v>
      </c>
      <c r="D101" s="76"/>
      <c r="E101" s="76"/>
      <c r="F101" s="76"/>
      <c r="G101" s="86"/>
      <c r="H101" s="86"/>
      <c r="I101" s="86"/>
      <c r="J101" s="75"/>
      <c r="K101" s="75"/>
      <c r="L101" s="75"/>
    </row>
    <row r="102" spans="1:12" ht="30">
      <c r="A102" s="57" t="s">
        <v>304</v>
      </c>
      <c r="B102" s="56" t="s">
        <v>284</v>
      </c>
      <c r="C102" s="79">
        <v>2018</v>
      </c>
      <c r="D102" s="76"/>
      <c r="E102" s="76"/>
      <c r="F102" s="76"/>
      <c r="G102" s="86">
        <v>311493.92</v>
      </c>
      <c r="H102" s="86">
        <v>311493.92</v>
      </c>
      <c r="I102" s="86">
        <v>311493.92</v>
      </c>
      <c r="J102" s="75"/>
      <c r="K102" s="75"/>
      <c r="L102" s="75"/>
    </row>
    <row r="103" spans="1:12" ht="30">
      <c r="A103" s="57" t="s">
        <v>340</v>
      </c>
      <c r="B103" s="56" t="s">
        <v>285</v>
      </c>
      <c r="C103" s="79">
        <v>2018</v>
      </c>
      <c r="D103" s="76"/>
      <c r="E103" s="76"/>
      <c r="F103" s="76"/>
      <c r="G103" s="87">
        <v>150000</v>
      </c>
      <c r="H103" s="87">
        <v>150000</v>
      </c>
      <c r="I103" s="87">
        <v>150000</v>
      </c>
      <c r="J103" s="75"/>
      <c r="K103" s="75"/>
      <c r="L103" s="75"/>
    </row>
    <row r="104" spans="1:12" ht="45">
      <c r="A104" s="81" t="s">
        <v>342</v>
      </c>
      <c r="B104" s="80" t="s">
        <v>299</v>
      </c>
      <c r="C104" s="79">
        <v>2018</v>
      </c>
      <c r="D104" s="76"/>
      <c r="E104" s="76"/>
      <c r="F104" s="76"/>
      <c r="G104" s="86">
        <f>16629.06-4000-6537.35-6091.71</f>
        <v>0</v>
      </c>
      <c r="H104" s="87">
        <v>0</v>
      </c>
      <c r="I104" s="87">
        <v>0</v>
      </c>
      <c r="J104" s="75"/>
      <c r="K104" s="75"/>
      <c r="L104" s="75"/>
    </row>
    <row r="105" spans="1:12" ht="30">
      <c r="A105" s="81" t="s">
        <v>295</v>
      </c>
      <c r="B105" s="80" t="s">
        <v>300</v>
      </c>
      <c r="C105" s="79">
        <v>2018</v>
      </c>
      <c r="D105" s="76"/>
      <c r="E105" s="76"/>
      <c r="F105" s="76"/>
      <c r="G105" s="87">
        <v>0</v>
      </c>
      <c r="H105" s="87">
        <v>0</v>
      </c>
      <c r="I105" s="87">
        <v>0</v>
      </c>
      <c r="J105" s="75"/>
      <c r="K105" s="75"/>
      <c r="L105" s="75"/>
    </row>
    <row r="106" spans="1:12" ht="60">
      <c r="A106" s="81" t="s">
        <v>343</v>
      </c>
      <c r="B106" s="80" t="s">
        <v>301</v>
      </c>
      <c r="C106" s="79">
        <v>2018</v>
      </c>
      <c r="D106" s="76"/>
      <c r="E106" s="76"/>
      <c r="F106" s="76"/>
      <c r="G106" s="87">
        <v>0</v>
      </c>
      <c r="H106" s="87">
        <v>0</v>
      </c>
      <c r="I106" s="87">
        <v>0</v>
      </c>
      <c r="J106" s="75"/>
      <c r="K106" s="75"/>
      <c r="L106" s="75"/>
    </row>
    <row r="107" spans="1:12" ht="30">
      <c r="A107" s="81" t="s">
        <v>344</v>
      </c>
      <c r="B107" s="80" t="s">
        <v>302</v>
      </c>
      <c r="C107" s="79">
        <v>2018</v>
      </c>
      <c r="D107" s="76"/>
      <c r="E107" s="76"/>
      <c r="F107" s="76"/>
      <c r="G107" s="87">
        <v>80000</v>
      </c>
      <c r="H107" s="87">
        <v>80000</v>
      </c>
      <c r="I107" s="87">
        <v>80000</v>
      </c>
      <c r="J107" s="75"/>
      <c r="K107" s="75"/>
      <c r="L107" s="75"/>
    </row>
    <row r="108" spans="1:12" ht="30">
      <c r="A108" s="81" t="s">
        <v>294</v>
      </c>
      <c r="B108" s="80" t="s">
        <v>303</v>
      </c>
      <c r="C108" s="79">
        <v>2018</v>
      </c>
      <c r="D108" s="76"/>
      <c r="E108" s="76"/>
      <c r="F108" s="76"/>
      <c r="G108" s="87">
        <v>50000</v>
      </c>
      <c r="H108" s="87">
        <v>50000</v>
      </c>
      <c r="I108" s="87">
        <v>50000</v>
      </c>
      <c r="J108" s="75"/>
      <c r="K108" s="75"/>
      <c r="L108" s="75"/>
    </row>
    <row r="109" spans="1:12" ht="75">
      <c r="A109" s="81" t="s">
        <v>345</v>
      </c>
      <c r="B109" s="80" t="s">
        <v>306</v>
      </c>
      <c r="C109" s="79">
        <v>2018</v>
      </c>
      <c r="D109" s="76"/>
      <c r="E109" s="76"/>
      <c r="F109" s="76"/>
      <c r="G109" s="87">
        <v>134074</v>
      </c>
      <c r="H109" s="87">
        <v>134074</v>
      </c>
      <c r="I109" s="87">
        <v>134074</v>
      </c>
      <c r="J109" s="75"/>
      <c r="K109" s="75"/>
      <c r="L109" s="75"/>
    </row>
    <row r="110" spans="1:12" ht="30">
      <c r="A110" s="81" t="s">
        <v>373</v>
      </c>
      <c r="B110" s="80" t="s">
        <v>307</v>
      </c>
      <c r="C110" s="79">
        <v>2018</v>
      </c>
      <c r="D110" s="76"/>
      <c r="E110" s="76"/>
      <c r="F110" s="76"/>
      <c r="G110" s="86">
        <v>23952.080000000002</v>
      </c>
      <c r="H110" s="87">
        <v>23952.080000000002</v>
      </c>
      <c r="I110" s="87">
        <v>23952.080000000002</v>
      </c>
      <c r="J110" s="75"/>
      <c r="K110" s="75"/>
      <c r="L110" s="75"/>
    </row>
    <row r="111" spans="1:12" ht="45">
      <c r="A111" s="81" t="s">
        <v>305</v>
      </c>
      <c r="B111" s="80" t="s">
        <v>308</v>
      </c>
      <c r="C111" s="79">
        <v>2018</v>
      </c>
      <c r="D111" s="76"/>
      <c r="E111" s="76"/>
      <c r="F111" s="76"/>
      <c r="G111" s="87">
        <v>8000</v>
      </c>
      <c r="H111" s="87">
        <v>8000</v>
      </c>
      <c r="I111" s="87">
        <v>8000</v>
      </c>
      <c r="J111" s="75"/>
      <c r="K111" s="75"/>
      <c r="L111" s="75"/>
    </row>
  </sheetData>
  <autoFilter ref="A64:L11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8">
    <mergeCell ref="E31:F31"/>
    <mergeCell ref="E32:F32"/>
    <mergeCell ref="E33:F33"/>
    <mergeCell ref="E34:F34"/>
    <mergeCell ref="E35:F35"/>
    <mergeCell ref="E27:F27"/>
    <mergeCell ref="J18:K18"/>
    <mergeCell ref="J19:K19"/>
    <mergeCell ref="E29:F29"/>
    <mergeCell ref="E30:F30"/>
    <mergeCell ref="E22:F22"/>
    <mergeCell ref="J22:K22"/>
    <mergeCell ref="J15:K15"/>
    <mergeCell ref="J16:K16"/>
    <mergeCell ref="J43:K43"/>
    <mergeCell ref="J42:K42"/>
    <mergeCell ref="J20:K20"/>
    <mergeCell ref="J26:K26"/>
    <mergeCell ref="J27:K27"/>
    <mergeCell ref="J36:K36"/>
    <mergeCell ref="J34:K34"/>
    <mergeCell ref="J35:K35"/>
    <mergeCell ref="J7:K7"/>
    <mergeCell ref="J8:K8"/>
    <mergeCell ref="J9:K9"/>
    <mergeCell ref="J10:K10"/>
    <mergeCell ref="J11:K11"/>
    <mergeCell ref="E19:F19"/>
    <mergeCell ref="E20:F20"/>
    <mergeCell ref="E26:F26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J17:K17"/>
    <mergeCell ref="E17:F17"/>
    <mergeCell ref="E18:F18"/>
    <mergeCell ref="J12:K12"/>
    <mergeCell ref="J13:K13"/>
    <mergeCell ref="J14:K14"/>
    <mergeCell ref="A67:A70"/>
    <mergeCell ref="B67:B70"/>
    <mergeCell ref="C67:C70"/>
    <mergeCell ref="D67:L67"/>
    <mergeCell ref="D68:F69"/>
    <mergeCell ref="G68:L68"/>
    <mergeCell ref="G69:I69"/>
    <mergeCell ref="J69:L69"/>
    <mergeCell ref="J50:K50"/>
    <mergeCell ref="J51:K51"/>
    <mergeCell ref="J52:K52"/>
    <mergeCell ref="J53:K53"/>
    <mergeCell ref="J54:K54"/>
    <mergeCell ref="E50:F50"/>
    <mergeCell ref="E51:F51"/>
    <mergeCell ref="A64:L64"/>
    <mergeCell ref="A65:L65"/>
    <mergeCell ref="E52:F52"/>
    <mergeCell ref="E53:F53"/>
    <mergeCell ref="E54:F54"/>
    <mergeCell ref="J59:K59"/>
    <mergeCell ref="E59:F59"/>
    <mergeCell ref="J55:K55"/>
    <mergeCell ref="J56:K56"/>
    <mergeCell ref="J48:K48"/>
    <mergeCell ref="J49:K49"/>
    <mergeCell ref="J39:K39"/>
    <mergeCell ref="J40:K40"/>
    <mergeCell ref="E39:F39"/>
    <mergeCell ref="E40:F40"/>
    <mergeCell ref="E42:F42"/>
    <mergeCell ref="E43:F43"/>
    <mergeCell ref="E36:F36"/>
    <mergeCell ref="J45:K45"/>
    <mergeCell ref="E45:F45"/>
    <mergeCell ref="E37:F37"/>
    <mergeCell ref="J37:K37"/>
    <mergeCell ref="J47:K47"/>
    <mergeCell ref="J57:K57"/>
    <mergeCell ref="J58:K58"/>
    <mergeCell ref="A1:L1"/>
    <mergeCell ref="A2:L2"/>
    <mergeCell ref="D3:L3"/>
    <mergeCell ref="D4:L4"/>
    <mergeCell ref="A3:A6"/>
    <mergeCell ref="B3:B6"/>
    <mergeCell ref="C3:C6"/>
    <mergeCell ref="D5:D6"/>
    <mergeCell ref="G5:G6"/>
    <mergeCell ref="H5:H6"/>
    <mergeCell ref="I5:I6"/>
    <mergeCell ref="E5:F6"/>
    <mergeCell ref="J6:K6"/>
    <mergeCell ref="J5:L5"/>
    <mergeCell ref="E47:F47"/>
    <mergeCell ref="E48:F48"/>
    <mergeCell ref="E49:F49"/>
    <mergeCell ref="J29:K29"/>
    <mergeCell ref="J30:K30"/>
    <mergeCell ref="J31:K31"/>
    <mergeCell ref="J32:K32"/>
    <mergeCell ref="J33:K33"/>
  </mergeCells>
  <pageMargins left="0.25" right="0.25" top="0.75" bottom="0.75" header="0.3" footer="0.3"/>
  <pageSetup paperSize="9" scale="80" fitToHeight="0" orientation="landscape" horizontalDpi="180" verticalDpi="180" r:id="rId1"/>
  <rowBreaks count="1" manualBreakCount="1"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workbookViewId="0">
      <selection activeCell="N25" sqref="N25"/>
    </sheetView>
  </sheetViews>
  <sheetFormatPr defaultColWidth="8.85546875" defaultRowHeight="15"/>
  <cols>
    <col min="1" max="1" width="12" style="1" customWidth="1"/>
    <col min="2" max="2" width="8.140625" style="1" customWidth="1"/>
    <col min="3" max="3" width="14.85546875" style="1" customWidth="1"/>
    <col min="4" max="4" width="12.5703125" style="1" customWidth="1"/>
    <col min="5" max="5" width="12.28515625" style="1" customWidth="1"/>
    <col min="6" max="6" width="11" style="1" customWidth="1"/>
    <col min="7" max="7" width="15.28515625" style="1" customWidth="1"/>
    <col min="8" max="8" width="10.140625" style="1" customWidth="1"/>
    <col min="9" max="9" width="10.7109375" style="1" customWidth="1"/>
    <col min="10" max="10" width="11.710937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>
      <c r="A1" s="29"/>
      <c r="B1" s="30"/>
      <c r="C1" s="12"/>
      <c r="D1" s="12"/>
      <c r="E1" s="31"/>
      <c r="F1" s="31"/>
      <c r="G1" s="31"/>
      <c r="H1" s="31"/>
      <c r="I1" s="31"/>
      <c r="J1" s="32"/>
    </row>
    <row r="2" spans="1:12" ht="15.75" customHeight="1">
      <c r="A2" s="275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33"/>
      <c r="L2" s="33"/>
    </row>
    <row r="3" spans="1:12" ht="33" customHeight="1" thickBot="1">
      <c r="A3" s="309" t="s">
        <v>134</v>
      </c>
      <c r="B3" s="309"/>
      <c r="C3" s="310" t="s">
        <v>371</v>
      </c>
      <c r="D3" s="311"/>
      <c r="E3" s="197"/>
      <c r="F3" s="197"/>
      <c r="G3" s="197"/>
      <c r="H3" s="197"/>
      <c r="I3" s="197"/>
      <c r="J3" s="197"/>
      <c r="K3" s="34"/>
      <c r="L3" s="34"/>
    </row>
    <row r="4" spans="1:12" ht="15.75" thickTop="1"/>
    <row r="5" spans="1:12" ht="16.5" thickBot="1">
      <c r="D5" s="198" t="s">
        <v>135</v>
      </c>
      <c r="E5" s="312" t="s">
        <v>413</v>
      </c>
      <c r="F5" s="312"/>
      <c r="G5" s="312"/>
      <c r="I5" s="35">
        <v>2018</v>
      </c>
      <c r="J5" s="196" t="s">
        <v>136</v>
      </c>
    </row>
    <row r="6" spans="1:12" ht="7.5" customHeight="1" thickTop="1"/>
    <row r="7" spans="1:12" ht="15" customHeight="1">
      <c r="A7" s="313" t="s">
        <v>1</v>
      </c>
      <c r="B7" s="314"/>
      <c r="C7" s="315"/>
      <c r="D7" s="313" t="s">
        <v>139</v>
      </c>
      <c r="E7" s="315"/>
      <c r="F7" s="313" t="s">
        <v>138</v>
      </c>
      <c r="G7" s="314"/>
      <c r="H7" s="315"/>
      <c r="I7" s="313" t="s">
        <v>137</v>
      </c>
      <c r="J7" s="315"/>
    </row>
    <row r="8" spans="1:12" ht="15" customHeight="1">
      <c r="A8" s="313">
        <v>1</v>
      </c>
      <c r="B8" s="314"/>
      <c r="C8" s="315"/>
      <c r="D8" s="313">
        <v>2</v>
      </c>
      <c r="E8" s="315"/>
      <c r="F8" s="313">
        <v>3</v>
      </c>
      <c r="G8" s="314"/>
      <c r="H8" s="315"/>
      <c r="I8" s="313">
        <v>4</v>
      </c>
      <c r="J8" s="315"/>
    </row>
    <row r="9" spans="1:12" ht="42.75" customHeight="1">
      <c r="A9" s="316" t="s">
        <v>140</v>
      </c>
      <c r="B9" s="317"/>
      <c r="C9" s="318"/>
      <c r="D9" s="313"/>
      <c r="E9" s="315"/>
      <c r="F9" s="313"/>
      <c r="G9" s="314"/>
      <c r="H9" s="315"/>
      <c r="I9" s="313"/>
      <c r="J9" s="315"/>
    </row>
    <row r="10" spans="1:12" ht="81.75" customHeight="1">
      <c r="A10" s="316"/>
      <c r="B10" s="317"/>
      <c r="C10" s="318"/>
      <c r="D10" s="319" t="s">
        <v>420</v>
      </c>
      <c r="E10" s="320"/>
      <c r="F10" s="321">
        <v>986237.66</v>
      </c>
      <c r="G10" s="314"/>
      <c r="H10" s="315"/>
      <c r="I10" s="316" t="s">
        <v>419</v>
      </c>
      <c r="J10" s="318"/>
    </row>
    <row r="11" spans="1:12" ht="25.5" customHeight="1">
      <c r="A11" s="316"/>
      <c r="B11" s="322"/>
      <c r="C11" s="323"/>
      <c r="D11" s="319"/>
      <c r="E11" s="320"/>
      <c r="F11" s="321"/>
      <c r="G11" s="314"/>
      <c r="H11" s="315"/>
      <c r="I11" s="316"/>
      <c r="J11" s="318"/>
    </row>
    <row r="12" spans="1:12">
      <c r="A12" s="316" t="s">
        <v>2</v>
      </c>
      <c r="B12" s="317"/>
      <c r="C12" s="318"/>
      <c r="D12" s="313"/>
      <c r="E12" s="315"/>
      <c r="F12" s="313"/>
      <c r="G12" s="314"/>
      <c r="H12" s="315"/>
      <c r="I12" s="313"/>
      <c r="J12" s="315"/>
    </row>
    <row r="13" spans="1:12" ht="1.5" customHeight="1">
      <c r="A13" s="316"/>
      <c r="B13" s="317"/>
      <c r="C13" s="318"/>
      <c r="D13" s="319"/>
      <c r="E13" s="320"/>
      <c r="F13" s="321"/>
      <c r="G13" s="325"/>
      <c r="H13" s="326"/>
      <c r="I13" s="327"/>
      <c r="J13" s="328"/>
    </row>
    <row r="14" spans="1:12" ht="51" customHeight="1">
      <c r="A14" s="316" t="s">
        <v>414</v>
      </c>
      <c r="B14" s="317"/>
      <c r="C14" s="318"/>
      <c r="D14" s="319" t="s">
        <v>420</v>
      </c>
      <c r="E14" s="320"/>
      <c r="F14" s="321">
        <v>986237.66</v>
      </c>
      <c r="G14" s="314"/>
      <c r="H14" s="315"/>
      <c r="I14" s="316" t="s">
        <v>417</v>
      </c>
      <c r="J14" s="318"/>
    </row>
    <row r="15" spans="1:12" ht="34.5" customHeight="1">
      <c r="A15" s="316"/>
      <c r="B15" s="322"/>
      <c r="C15" s="323"/>
      <c r="D15" s="319"/>
      <c r="E15" s="307"/>
      <c r="F15" s="321"/>
      <c r="G15" s="324"/>
      <c r="H15" s="307"/>
      <c r="I15" s="316"/>
      <c r="J15" s="323"/>
    </row>
    <row r="16" spans="1:12" ht="16.5" customHeight="1">
      <c r="A16" s="316"/>
      <c r="B16" s="317"/>
      <c r="C16" s="318"/>
      <c r="D16" s="319"/>
      <c r="E16" s="320"/>
      <c r="F16" s="321"/>
      <c r="G16" s="325"/>
      <c r="H16" s="326"/>
      <c r="I16" s="313"/>
      <c r="J16" s="315"/>
    </row>
    <row r="17" spans="1:10">
      <c r="A17" s="316"/>
      <c r="B17" s="317"/>
      <c r="C17" s="318"/>
      <c r="D17" s="319"/>
      <c r="E17" s="320"/>
      <c r="F17" s="321"/>
      <c r="G17" s="325"/>
      <c r="H17" s="326"/>
      <c r="I17" s="313"/>
      <c r="J17" s="315"/>
    </row>
    <row r="18" spans="1:10">
      <c r="A18" s="316" t="s">
        <v>141</v>
      </c>
      <c r="B18" s="317"/>
      <c r="C18" s="318"/>
      <c r="D18" s="313"/>
      <c r="E18" s="315"/>
      <c r="F18" s="321">
        <v>986237.66</v>
      </c>
      <c r="G18" s="314"/>
      <c r="H18" s="315"/>
      <c r="I18" s="313" t="s">
        <v>391</v>
      </c>
      <c r="J18" s="315"/>
    </row>
    <row r="19" spans="1:10">
      <c r="A19" s="316" t="s">
        <v>2</v>
      </c>
      <c r="B19" s="317"/>
      <c r="C19" s="318"/>
      <c r="D19" s="313"/>
      <c r="E19" s="315"/>
      <c r="F19" s="313"/>
      <c r="G19" s="314"/>
      <c r="H19" s="315"/>
      <c r="I19" s="313"/>
      <c r="J19" s="315"/>
    </row>
    <row r="20" spans="1:10" ht="50.25" customHeight="1">
      <c r="A20" s="329" t="s">
        <v>369</v>
      </c>
      <c r="B20" s="330"/>
      <c r="C20" s="331"/>
      <c r="D20" s="319" t="s">
        <v>387</v>
      </c>
      <c r="E20" s="320"/>
      <c r="F20" s="321">
        <v>757479</v>
      </c>
      <c r="G20" s="314"/>
      <c r="H20" s="315"/>
      <c r="I20" s="316" t="s">
        <v>417</v>
      </c>
      <c r="J20" s="318"/>
    </row>
    <row r="21" spans="1:10" ht="51.75" customHeight="1">
      <c r="A21" s="329" t="s">
        <v>422</v>
      </c>
      <c r="B21" s="330"/>
      <c r="C21" s="331"/>
      <c r="D21" s="319" t="s">
        <v>386</v>
      </c>
      <c r="E21" s="320"/>
      <c r="F21" s="321">
        <v>228758.66</v>
      </c>
      <c r="G21" s="314"/>
      <c r="H21" s="315"/>
      <c r="I21" s="316" t="s">
        <v>417</v>
      </c>
      <c r="J21" s="318"/>
    </row>
    <row r="22" spans="1:10" ht="2.25" customHeight="1">
      <c r="A22" s="316"/>
      <c r="B22" s="317"/>
      <c r="C22" s="318"/>
      <c r="D22" s="319"/>
      <c r="E22" s="307"/>
      <c r="F22" s="321"/>
      <c r="G22" s="324"/>
      <c r="H22" s="307"/>
      <c r="I22" s="316"/>
      <c r="J22" s="323"/>
    </row>
    <row r="23" spans="1:10" ht="44.25" customHeight="1">
      <c r="A23" s="316" t="s">
        <v>423</v>
      </c>
      <c r="B23" s="322"/>
      <c r="C23" s="323"/>
      <c r="D23" s="319" t="s">
        <v>379</v>
      </c>
      <c r="E23" s="307"/>
      <c r="F23" s="321">
        <v>-12776.55</v>
      </c>
      <c r="G23" s="324"/>
      <c r="H23" s="307"/>
      <c r="I23" s="316" t="s">
        <v>424</v>
      </c>
      <c r="J23" s="323"/>
    </row>
    <row r="24" spans="1:10" ht="43.5" customHeight="1">
      <c r="A24" s="316" t="s">
        <v>425</v>
      </c>
      <c r="B24" s="322"/>
      <c r="C24" s="323"/>
      <c r="D24" s="319" t="s">
        <v>378</v>
      </c>
      <c r="E24" s="307"/>
      <c r="F24" s="321">
        <v>12676.55</v>
      </c>
      <c r="G24" s="324"/>
      <c r="H24" s="307"/>
      <c r="I24" s="316" t="s">
        <v>427</v>
      </c>
      <c r="J24" s="323"/>
    </row>
    <row r="25" spans="1:10" ht="55.5" customHeight="1">
      <c r="A25" s="316" t="s">
        <v>426</v>
      </c>
      <c r="B25" s="322"/>
      <c r="C25" s="323"/>
      <c r="D25" s="319" t="s">
        <v>393</v>
      </c>
      <c r="E25" s="307"/>
      <c r="F25" s="321">
        <v>100</v>
      </c>
      <c r="G25" s="324"/>
      <c r="H25" s="307"/>
      <c r="I25" s="316" t="s">
        <v>428</v>
      </c>
      <c r="J25" s="323"/>
    </row>
    <row r="26" spans="1:10" ht="48" customHeight="1">
      <c r="A26" s="190"/>
      <c r="B26" s="193"/>
      <c r="C26" s="191"/>
      <c r="D26" s="192"/>
      <c r="E26" s="184"/>
      <c r="F26" s="194"/>
      <c r="G26" s="195"/>
      <c r="H26" s="184"/>
      <c r="I26" s="190"/>
      <c r="J26" s="191"/>
    </row>
    <row r="27" spans="1:10" ht="33.75" customHeight="1">
      <c r="A27" s="316" t="s">
        <v>142</v>
      </c>
      <c r="B27" s="317"/>
      <c r="C27" s="318"/>
      <c r="D27" s="313"/>
      <c r="E27" s="315"/>
      <c r="F27" s="313"/>
      <c r="G27" s="314"/>
      <c r="H27" s="315"/>
      <c r="I27" s="313"/>
      <c r="J27" s="315"/>
    </row>
    <row r="28" spans="1:10">
      <c r="A28" s="316" t="s">
        <v>2</v>
      </c>
      <c r="B28" s="317"/>
      <c r="C28" s="318"/>
      <c r="D28" s="313"/>
      <c r="E28" s="315"/>
      <c r="F28" s="313"/>
      <c r="G28" s="314"/>
      <c r="H28" s="315"/>
      <c r="I28" s="313"/>
      <c r="J28" s="315"/>
    </row>
    <row r="29" spans="1:10">
      <c r="A29" s="316"/>
      <c r="B29" s="317"/>
      <c r="C29" s="318"/>
      <c r="D29" s="313"/>
      <c r="E29" s="315"/>
      <c r="F29" s="313"/>
      <c r="G29" s="314"/>
      <c r="H29" s="315"/>
      <c r="I29" s="313"/>
      <c r="J29" s="315"/>
    </row>
    <row r="30" spans="1:10" ht="32.25" customHeight="1">
      <c r="A30" s="316" t="s">
        <v>143</v>
      </c>
      <c r="B30" s="317"/>
      <c r="C30" s="318"/>
      <c r="D30" s="313"/>
      <c r="E30" s="315"/>
      <c r="F30" s="313"/>
      <c r="G30" s="314"/>
      <c r="H30" s="315"/>
      <c r="I30" s="313"/>
      <c r="J30" s="315"/>
    </row>
    <row r="31" spans="1:10">
      <c r="A31" s="181"/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 ht="15.75">
      <c r="A32" s="275" t="s">
        <v>144</v>
      </c>
      <c r="B32" s="275"/>
      <c r="C32" s="275"/>
      <c r="D32" s="275"/>
      <c r="E32" s="275"/>
      <c r="F32" s="275"/>
      <c r="G32" s="275"/>
      <c r="H32" s="275"/>
      <c r="I32" s="275"/>
      <c r="J32" s="275"/>
    </row>
    <row r="33" spans="1:10" ht="45">
      <c r="A33" s="187" t="s">
        <v>145</v>
      </c>
      <c r="B33" s="187" t="s">
        <v>146</v>
      </c>
      <c r="C33" s="187" t="s">
        <v>152</v>
      </c>
      <c r="D33" s="187" t="s">
        <v>147</v>
      </c>
      <c r="E33" s="187" t="s">
        <v>148</v>
      </c>
      <c r="F33" s="187" t="s">
        <v>149</v>
      </c>
      <c r="G33" s="187" t="s">
        <v>149</v>
      </c>
      <c r="H33" s="187" t="s">
        <v>149</v>
      </c>
      <c r="I33" s="187" t="s">
        <v>150</v>
      </c>
      <c r="J33" s="187" t="s">
        <v>151</v>
      </c>
    </row>
    <row r="34" spans="1:10">
      <c r="A34" s="187">
        <v>1</v>
      </c>
      <c r="B34" s="187">
        <v>2</v>
      </c>
      <c r="C34" s="187">
        <v>3</v>
      </c>
      <c r="D34" s="187">
        <v>4</v>
      </c>
      <c r="E34" s="187">
        <v>5</v>
      </c>
      <c r="F34" s="187">
        <v>6</v>
      </c>
      <c r="G34" s="187">
        <v>7</v>
      </c>
      <c r="H34" s="187">
        <v>8</v>
      </c>
      <c r="I34" s="187">
        <v>9</v>
      </c>
      <c r="J34" s="187">
        <v>10</v>
      </c>
    </row>
    <row r="35" spans="1:10">
      <c r="A35" s="187"/>
      <c r="B35" s="187"/>
      <c r="C35" s="187"/>
      <c r="D35" s="187"/>
      <c r="E35" s="187"/>
      <c r="F35" s="187"/>
      <c r="G35" s="187"/>
      <c r="H35" s="187"/>
      <c r="I35" s="187"/>
      <c r="J35" s="187"/>
    </row>
    <row r="36" spans="1:10">
      <c r="A36" s="187"/>
      <c r="B36" s="187"/>
      <c r="C36" s="187"/>
      <c r="D36" s="187"/>
      <c r="E36" s="187"/>
      <c r="F36" s="187"/>
      <c r="G36" s="187"/>
      <c r="H36" s="187"/>
      <c r="I36" s="187"/>
      <c r="J36" s="187"/>
    </row>
    <row r="37" spans="1:10">
      <c r="A37" s="187"/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0">
      <c r="A38" s="187"/>
      <c r="B38" s="187"/>
      <c r="C38" s="187"/>
      <c r="D38" s="187"/>
      <c r="E38" s="187"/>
      <c r="F38" s="187"/>
      <c r="G38" s="187"/>
      <c r="H38" s="187"/>
      <c r="I38" s="187"/>
      <c r="J38" s="187"/>
    </row>
    <row r="39" spans="1:10">
      <c r="A39" s="187"/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0">
      <c r="A40" s="181"/>
      <c r="B40" s="181"/>
      <c r="C40" s="181"/>
      <c r="D40" s="181"/>
      <c r="E40" s="181"/>
      <c r="F40" s="181"/>
      <c r="G40" s="181"/>
      <c r="H40" s="181"/>
      <c r="I40" s="181"/>
      <c r="J40" s="181"/>
    </row>
    <row r="41" spans="1:10" ht="15.75">
      <c r="A41" s="275" t="s">
        <v>153</v>
      </c>
      <c r="B41" s="275"/>
      <c r="C41" s="275"/>
      <c r="D41" s="275"/>
      <c r="E41" s="275"/>
      <c r="F41" s="275"/>
      <c r="G41" s="275"/>
      <c r="H41" s="275"/>
      <c r="I41" s="275"/>
      <c r="J41" s="275"/>
    </row>
    <row r="42" spans="1:10" ht="45">
      <c r="A42" s="187" t="s">
        <v>145</v>
      </c>
      <c r="B42" s="187" t="s">
        <v>146</v>
      </c>
      <c r="C42" s="187" t="s">
        <v>152</v>
      </c>
      <c r="D42" s="187" t="s">
        <v>147</v>
      </c>
      <c r="E42" s="187" t="s">
        <v>148</v>
      </c>
      <c r="F42" s="187" t="s">
        <v>149</v>
      </c>
      <c r="G42" s="187" t="s">
        <v>149</v>
      </c>
      <c r="H42" s="187" t="s">
        <v>149</v>
      </c>
      <c r="I42" s="187" t="s">
        <v>150</v>
      </c>
      <c r="J42" s="187" t="s">
        <v>151</v>
      </c>
    </row>
    <row r="43" spans="1:10">
      <c r="A43" s="187">
        <v>1</v>
      </c>
      <c r="B43" s="187">
        <v>2</v>
      </c>
      <c r="C43" s="187">
        <v>3</v>
      </c>
      <c r="D43" s="187">
        <v>4</v>
      </c>
      <c r="E43" s="187">
        <v>5</v>
      </c>
      <c r="F43" s="187">
        <v>6</v>
      </c>
      <c r="G43" s="187">
        <v>7</v>
      </c>
      <c r="H43" s="187">
        <v>8</v>
      </c>
      <c r="I43" s="187">
        <v>9</v>
      </c>
      <c r="J43" s="187">
        <v>10</v>
      </c>
    </row>
    <row r="44" spans="1:10">
      <c r="A44" s="187"/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10">
      <c r="A45" s="187"/>
      <c r="B45" s="187"/>
      <c r="C45" s="187"/>
      <c r="D45" s="187"/>
      <c r="E45" s="187"/>
      <c r="F45" s="187"/>
      <c r="G45" s="187"/>
      <c r="H45" s="187"/>
      <c r="I45" s="187"/>
      <c r="J45" s="187"/>
    </row>
    <row r="46" spans="1:10">
      <c r="A46" s="187"/>
      <c r="B46" s="187"/>
      <c r="C46" s="187"/>
      <c r="D46" s="187"/>
      <c r="E46" s="187"/>
      <c r="F46" s="187"/>
      <c r="G46" s="187"/>
      <c r="H46" s="187"/>
      <c r="I46" s="187"/>
      <c r="J46" s="187"/>
    </row>
    <row r="47" spans="1:10">
      <c r="A47" s="187"/>
      <c r="B47" s="187"/>
      <c r="C47" s="187"/>
      <c r="D47" s="187"/>
      <c r="E47" s="187"/>
      <c r="F47" s="187"/>
      <c r="G47" s="187"/>
      <c r="H47" s="187"/>
      <c r="I47" s="187"/>
      <c r="J47" s="187"/>
    </row>
    <row r="48" spans="1:10">
      <c r="A48" s="187"/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0">
      <c r="A49" s="181"/>
      <c r="B49" s="181"/>
      <c r="C49" s="181"/>
      <c r="D49" s="181"/>
      <c r="E49" s="181"/>
      <c r="F49" s="181"/>
      <c r="G49" s="181"/>
      <c r="H49" s="181"/>
      <c r="I49" s="181"/>
      <c r="J49" s="181"/>
    </row>
    <row r="50" spans="1:10" ht="15.75">
      <c r="A50" s="275" t="s">
        <v>154</v>
      </c>
      <c r="B50" s="275"/>
      <c r="C50" s="275"/>
      <c r="D50" s="275"/>
      <c r="E50" s="275"/>
      <c r="F50" s="275"/>
      <c r="G50" s="275"/>
      <c r="H50" s="275"/>
      <c r="I50" s="275"/>
      <c r="J50" s="275"/>
    </row>
    <row r="51" spans="1:10">
      <c r="A51" s="181"/>
      <c r="B51" s="181"/>
      <c r="C51" s="181"/>
      <c r="D51" s="181"/>
      <c r="E51" s="181"/>
      <c r="F51" s="181"/>
      <c r="G51" s="181"/>
      <c r="H51" s="181"/>
      <c r="I51" s="181"/>
      <c r="J51" s="181"/>
    </row>
    <row r="52" spans="1:10" ht="16.5" thickBot="1">
      <c r="A52" s="181"/>
      <c r="B52" s="181"/>
      <c r="C52" s="198" t="s">
        <v>135</v>
      </c>
      <c r="D52" s="332"/>
      <c r="E52" s="332"/>
      <c r="F52" s="332"/>
      <c r="H52" s="35">
        <v>20</v>
      </c>
      <c r="I52" s="196" t="s">
        <v>136</v>
      </c>
      <c r="J52" s="181"/>
    </row>
    <row r="53" spans="1:10" ht="15.75" thickTop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</row>
    <row r="54" spans="1:10" ht="32.25" customHeight="1">
      <c r="A54" s="297" t="s">
        <v>1</v>
      </c>
      <c r="B54" s="297"/>
      <c r="C54" s="297"/>
      <c r="D54" s="297"/>
      <c r="E54" s="297" t="s">
        <v>53</v>
      </c>
      <c r="F54" s="297"/>
      <c r="G54" s="297" t="s">
        <v>155</v>
      </c>
      <c r="H54" s="297"/>
      <c r="I54" s="297"/>
      <c r="J54" s="297"/>
    </row>
    <row r="55" spans="1:10">
      <c r="A55" s="297">
        <v>1</v>
      </c>
      <c r="B55" s="297"/>
      <c r="C55" s="297"/>
      <c r="D55" s="297"/>
      <c r="E55" s="297">
        <v>2</v>
      </c>
      <c r="F55" s="297"/>
      <c r="G55" s="297">
        <v>3</v>
      </c>
      <c r="H55" s="297"/>
      <c r="I55" s="297"/>
      <c r="J55" s="297"/>
    </row>
    <row r="56" spans="1:10">
      <c r="A56" s="316" t="s">
        <v>103</v>
      </c>
      <c r="B56" s="317"/>
      <c r="C56" s="317"/>
      <c r="D56" s="318"/>
      <c r="E56" s="319" t="s">
        <v>158</v>
      </c>
      <c r="F56" s="320"/>
      <c r="G56" s="334"/>
      <c r="H56" s="335"/>
      <c r="I56" s="335"/>
      <c r="J56" s="336"/>
    </row>
    <row r="57" spans="1:10">
      <c r="A57" s="316" t="s">
        <v>106</v>
      </c>
      <c r="B57" s="317"/>
      <c r="C57" s="317"/>
      <c r="D57" s="318"/>
      <c r="E57" s="319" t="s">
        <v>159</v>
      </c>
      <c r="F57" s="320"/>
      <c r="G57" s="333"/>
      <c r="H57" s="314"/>
      <c r="I57" s="314"/>
      <c r="J57" s="315"/>
    </row>
    <row r="58" spans="1:10">
      <c r="A58" s="316" t="s">
        <v>156</v>
      </c>
      <c r="B58" s="317"/>
      <c r="C58" s="317"/>
      <c r="D58" s="318"/>
      <c r="E58" s="319" t="s">
        <v>160</v>
      </c>
      <c r="F58" s="320"/>
      <c r="G58" s="313"/>
      <c r="H58" s="314"/>
      <c r="I58" s="314"/>
      <c r="J58" s="315"/>
    </row>
    <row r="59" spans="1:10">
      <c r="A59" s="337"/>
      <c r="B59" s="337"/>
      <c r="C59" s="337"/>
      <c r="D59" s="337"/>
      <c r="E59" s="338"/>
      <c r="F59" s="338"/>
      <c r="G59" s="297"/>
      <c r="H59" s="297"/>
      <c r="I59" s="297"/>
      <c r="J59" s="297"/>
    </row>
    <row r="60" spans="1:10">
      <c r="A60" s="337" t="s">
        <v>157</v>
      </c>
      <c r="B60" s="337"/>
      <c r="C60" s="337"/>
      <c r="D60" s="337"/>
      <c r="E60" s="338" t="s">
        <v>161</v>
      </c>
      <c r="F60" s="338"/>
      <c r="G60" s="339"/>
      <c r="H60" s="339"/>
      <c r="I60" s="339"/>
      <c r="J60" s="339"/>
    </row>
    <row r="61" spans="1:10">
      <c r="A61" s="297"/>
      <c r="B61" s="297"/>
      <c r="C61" s="297"/>
      <c r="D61" s="297"/>
      <c r="E61" s="297"/>
      <c r="F61" s="297"/>
      <c r="G61" s="297"/>
      <c r="H61" s="297"/>
      <c r="I61" s="297"/>
      <c r="J61" s="297"/>
    </row>
    <row r="62" spans="1:10">
      <c r="A62" s="18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10" ht="15.75">
      <c r="A63" s="275" t="s">
        <v>162</v>
      </c>
      <c r="B63" s="275"/>
      <c r="C63" s="275"/>
      <c r="D63" s="275"/>
      <c r="E63" s="275"/>
      <c r="F63" s="275"/>
      <c r="G63" s="275"/>
      <c r="H63" s="275"/>
      <c r="I63" s="275"/>
      <c r="J63" s="275"/>
    </row>
    <row r="64" spans="1:10">
      <c r="A64" s="297" t="s">
        <v>1</v>
      </c>
      <c r="B64" s="297"/>
      <c r="C64" s="297"/>
      <c r="D64" s="297"/>
      <c r="E64" s="297" t="s">
        <v>53</v>
      </c>
      <c r="F64" s="297"/>
      <c r="G64" s="297" t="s">
        <v>155</v>
      </c>
      <c r="H64" s="297"/>
      <c r="I64" s="297"/>
      <c r="J64" s="297"/>
    </row>
    <row r="65" spans="1:10">
      <c r="A65" s="297">
        <v>1</v>
      </c>
      <c r="B65" s="297"/>
      <c r="C65" s="297"/>
      <c r="D65" s="297"/>
      <c r="E65" s="297">
        <v>2</v>
      </c>
      <c r="F65" s="297"/>
      <c r="G65" s="297">
        <v>3</v>
      </c>
      <c r="H65" s="297"/>
      <c r="I65" s="297"/>
      <c r="J65" s="297"/>
    </row>
    <row r="66" spans="1:10" ht="59.25" customHeight="1">
      <c r="A66" s="316" t="s">
        <v>163</v>
      </c>
      <c r="B66" s="317"/>
      <c r="C66" s="317"/>
      <c r="D66" s="318"/>
      <c r="E66" s="338" t="s">
        <v>159</v>
      </c>
      <c r="F66" s="338"/>
      <c r="G66" s="297"/>
      <c r="H66" s="297"/>
      <c r="I66" s="297"/>
      <c r="J66" s="297"/>
    </row>
    <row r="67" spans="1:10" ht="36.75" customHeight="1">
      <c r="A67" s="316" t="s">
        <v>243</v>
      </c>
      <c r="B67" s="317"/>
      <c r="C67" s="317"/>
      <c r="D67" s="318"/>
      <c r="E67" s="338" t="s">
        <v>160</v>
      </c>
      <c r="F67" s="338"/>
      <c r="G67" s="297"/>
      <c r="H67" s="297"/>
      <c r="I67" s="297"/>
      <c r="J67" s="297"/>
    </row>
    <row r="68" spans="1:10">
      <c r="A68" s="181"/>
      <c r="B68" s="181"/>
      <c r="C68" s="181"/>
      <c r="D68" s="181"/>
      <c r="E68" s="181"/>
      <c r="F68" s="181"/>
      <c r="G68" s="181"/>
      <c r="H68" s="181"/>
      <c r="I68" s="181"/>
      <c r="J68" s="181"/>
    </row>
    <row r="69" spans="1:10">
      <c r="B69" s="181"/>
      <c r="C69" s="181"/>
      <c r="D69" s="181"/>
      <c r="E69" s="181"/>
      <c r="F69" s="181"/>
      <c r="G69" s="181"/>
      <c r="H69" s="181"/>
      <c r="I69" s="181"/>
      <c r="J69" s="181"/>
    </row>
    <row r="70" spans="1:10" ht="19.5" customHeight="1">
      <c r="A70" s="181"/>
      <c r="B70" s="201" t="s">
        <v>164</v>
      </c>
      <c r="C70" s="201"/>
      <c r="D70" s="201"/>
      <c r="E70" s="201" t="s">
        <v>165</v>
      </c>
      <c r="F70" s="201"/>
      <c r="G70" s="201" t="s">
        <v>346</v>
      </c>
      <c r="H70" s="201"/>
      <c r="I70" s="181"/>
      <c r="J70" s="181"/>
    </row>
    <row r="71" spans="1:10">
      <c r="A71" s="181"/>
      <c r="B71" s="181"/>
      <c r="C71" s="181"/>
      <c r="D71" s="181"/>
      <c r="E71" s="181"/>
      <c r="F71" s="181"/>
      <c r="G71" s="181"/>
      <c r="H71" s="181"/>
      <c r="I71" s="181"/>
      <c r="J71" s="181"/>
    </row>
    <row r="72" spans="1:10">
      <c r="A72" s="181"/>
      <c r="B72" s="181"/>
      <c r="C72" s="181"/>
      <c r="D72" s="181"/>
      <c r="E72" s="181"/>
      <c r="F72" s="181"/>
      <c r="G72" s="181"/>
      <c r="H72" s="181"/>
      <c r="I72" s="181"/>
      <c r="J72" s="181"/>
    </row>
    <row r="73" spans="1:10" ht="30.75" thickBot="1">
      <c r="A73" s="181"/>
      <c r="B73" s="201" t="s">
        <v>12</v>
      </c>
      <c r="C73" s="201"/>
      <c r="D73" s="332"/>
      <c r="E73" s="332"/>
      <c r="F73" s="181"/>
      <c r="G73" s="189" t="s">
        <v>346</v>
      </c>
      <c r="H73" s="181"/>
      <c r="I73" s="182" t="s">
        <v>166</v>
      </c>
      <c r="J73" s="189" t="s">
        <v>347</v>
      </c>
    </row>
    <row r="74" spans="1:10" ht="15.75" thickTop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</row>
    <row r="75" spans="1:10">
      <c r="A75" s="181"/>
      <c r="B75" s="181"/>
      <c r="C75" s="181"/>
      <c r="D75" s="181"/>
      <c r="E75" s="181"/>
      <c r="F75" s="181"/>
      <c r="G75" s="181"/>
      <c r="H75" s="181"/>
      <c r="I75" s="181"/>
      <c r="J75" s="181"/>
    </row>
    <row r="76" spans="1:10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  <row r="77" spans="1:10">
      <c r="A77" s="181"/>
      <c r="B77" s="181"/>
      <c r="C77" s="181"/>
      <c r="D77" s="181"/>
      <c r="E77" s="181"/>
      <c r="F77" s="181"/>
      <c r="G77" s="181"/>
      <c r="H77" s="181"/>
      <c r="I77" s="181"/>
      <c r="J77" s="181"/>
    </row>
    <row r="78" spans="1:10">
      <c r="A78" s="181"/>
      <c r="B78" s="181"/>
      <c r="C78" s="181"/>
      <c r="D78" s="181"/>
      <c r="E78" s="181"/>
      <c r="F78" s="181"/>
      <c r="G78" s="181"/>
      <c r="H78" s="181"/>
      <c r="I78" s="181"/>
      <c r="J78" s="181"/>
    </row>
    <row r="79" spans="1:10">
      <c r="A79" s="181"/>
      <c r="B79" s="181"/>
      <c r="C79" s="181"/>
      <c r="D79" s="181"/>
      <c r="E79" s="181"/>
      <c r="F79" s="181"/>
      <c r="G79" s="181"/>
      <c r="H79" s="181"/>
      <c r="I79" s="181"/>
      <c r="J79" s="181"/>
    </row>
    <row r="80" spans="1:10">
      <c r="A80" s="181"/>
      <c r="B80" s="181"/>
      <c r="C80" s="181"/>
      <c r="D80" s="181"/>
      <c r="E80" s="181"/>
      <c r="F80" s="181"/>
      <c r="G80" s="181"/>
      <c r="H80" s="181"/>
      <c r="I80" s="181"/>
      <c r="J80" s="181"/>
    </row>
    <row r="81" spans="1:10">
      <c r="A81" s="181"/>
      <c r="B81" s="181"/>
      <c r="C81" s="181"/>
      <c r="D81" s="181"/>
      <c r="E81" s="181"/>
      <c r="F81" s="181"/>
      <c r="G81" s="181"/>
      <c r="H81" s="181"/>
      <c r="I81" s="181"/>
      <c r="J81" s="181"/>
    </row>
    <row r="82" spans="1:10">
      <c r="A82" s="181"/>
      <c r="B82" s="181"/>
      <c r="C82" s="181"/>
      <c r="D82" s="181"/>
      <c r="E82" s="181"/>
      <c r="F82" s="181"/>
      <c r="G82" s="181"/>
      <c r="H82" s="181"/>
      <c r="I82" s="181"/>
      <c r="J82" s="181"/>
    </row>
    <row r="83" spans="1:10">
      <c r="A83" s="181"/>
      <c r="B83" s="181"/>
      <c r="C83" s="181"/>
      <c r="D83" s="181"/>
      <c r="E83" s="181"/>
      <c r="F83" s="181"/>
      <c r="G83" s="181"/>
      <c r="H83" s="181"/>
      <c r="I83" s="181"/>
      <c r="J83" s="181"/>
    </row>
    <row r="84" spans="1:10">
      <c r="A84" s="181"/>
      <c r="B84" s="181"/>
      <c r="C84" s="181"/>
      <c r="D84" s="181"/>
      <c r="E84" s="181"/>
      <c r="F84" s="181"/>
      <c r="G84" s="181"/>
      <c r="H84" s="181"/>
      <c r="I84" s="181"/>
      <c r="J84" s="181"/>
    </row>
    <row r="85" spans="1:10">
      <c r="A85" s="181"/>
      <c r="B85" s="181"/>
      <c r="C85" s="181"/>
      <c r="D85" s="181"/>
      <c r="E85" s="181"/>
      <c r="F85" s="181"/>
      <c r="G85" s="181"/>
      <c r="H85" s="181"/>
      <c r="I85" s="181"/>
      <c r="J85" s="181"/>
    </row>
    <row r="86" spans="1:10">
      <c r="A86" s="181"/>
      <c r="B86" s="181"/>
      <c r="C86" s="181"/>
      <c r="D86" s="181"/>
      <c r="E86" s="181"/>
      <c r="F86" s="181"/>
      <c r="G86" s="181"/>
      <c r="H86" s="181"/>
      <c r="I86" s="181"/>
      <c r="J86" s="181"/>
    </row>
    <row r="87" spans="1:10">
      <c r="A87" s="181"/>
      <c r="B87" s="181"/>
      <c r="C87" s="181"/>
      <c r="D87" s="181"/>
      <c r="E87" s="181"/>
      <c r="F87" s="181"/>
      <c r="G87" s="181"/>
      <c r="H87" s="181"/>
      <c r="I87" s="181"/>
      <c r="J87" s="181"/>
    </row>
    <row r="88" spans="1:10">
      <c r="A88" s="181"/>
      <c r="B88" s="181"/>
      <c r="C88" s="181"/>
      <c r="D88" s="181"/>
      <c r="E88" s="181"/>
      <c r="F88" s="181"/>
      <c r="G88" s="181"/>
      <c r="H88" s="181"/>
      <c r="I88" s="181"/>
      <c r="J88" s="181"/>
    </row>
    <row r="89" spans="1:10">
      <c r="A89" s="181"/>
      <c r="B89" s="181"/>
      <c r="C89" s="181"/>
      <c r="D89" s="181"/>
      <c r="E89" s="181"/>
      <c r="F89" s="181"/>
      <c r="G89" s="181"/>
      <c r="H89" s="181"/>
      <c r="I89" s="181"/>
      <c r="J89" s="181"/>
    </row>
    <row r="90" spans="1:10">
      <c r="A90" s="181"/>
      <c r="B90" s="181"/>
      <c r="C90" s="181"/>
      <c r="D90" s="181"/>
      <c r="E90" s="181"/>
      <c r="F90" s="181"/>
      <c r="G90" s="181"/>
      <c r="H90" s="181"/>
      <c r="I90" s="181"/>
      <c r="J90" s="181"/>
    </row>
    <row r="91" spans="1:10">
      <c r="A91" s="181"/>
      <c r="B91" s="181"/>
      <c r="C91" s="181"/>
      <c r="D91" s="181"/>
      <c r="E91" s="181"/>
      <c r="F91" s="181"/>
      <c r="G91" s="181"/>
      <c r="H91" s="181"/>
      <c r="I91" s="181"/>
      <c r="J91" s="181"/>
    </row>
    <row r="92" spans="1:10">
      <c r="A92" s="181"/>
      <c r="B92" s="181"/>
      <c r="C92" s="181"/>
      <c r="D92" s="181"/>
      <c r="E92" s="181"/>
      <c r="F92" s="181"/>
      <c r="G92" s="181"/>
      <c r="H92" s="181"/>
      <c r="I92" s="181"/>
      <c r="J92" s="181"/>
    </row>
    <row r="93" spans="1:10">
      <c r="A93" s="181"/>
      <c r="B93" s="181"/>
      <c r="C93" s="181"/>
      <c r="D93" s="181"/>
      <c r="E93" s="181"/>
      <c r="F93" s="181"/>
      <c r="G93" s="181"/>
      <c r="H93" s="181"/>
      <c r="I93" s="181"/>
      <c r="J93" s="181"/>
    </row>
    <row r="94" spans="1:10">
      <c r="A94" s="181"/>
      <c r="B94" s="181"/>
      <c r="C94" s="181"/>
      <c r="D94" s="181"/>
      <c r="E94" s="181"/>
      <c r="F94" s="181"/>
      <c r="G94" s="181"/>
      <c r="H94" s="181"/>
      <c r="I94" s="181"/>
      <c r="J94" s="181"/>
    </row>
    <row r="95" spans="1:10">
      <c r="A95" s="181"/>
      <c r="B95" s="181"/>
      <c r="C95" s="181"/>
      <c r="D95" s="181"/>
      <c r="E95" s="181"/>
      <c r="F95" s="181"/>
      <c r="G95" s="181"/>
      <c r="H95" s="181"/>
      <c r="I95" s="181"/>
      <c r="J95" s="181"/>
    </row>
    <row r="96" spans="1:10">
      <c r="A96" s="181"/>
      <c r="B96" s="181"/>
      <c r="C96" s="181"/>
      <c r="D96" s="181"/>
      <c r="E96" s="181"/>
      <c r="F96" s="181"/>
      <c r="G96" s="181"/>
      <c r="H96" s="181"/>
      <c r="I96" s="181"/>
      <c r="J96" s="181"/>
    </row>
    <row r="97" spans="1:10">
      <c r="A97" s="181"/>
      <c r="B97" s="181"/>
      <c r="C97" s="181"/>
      <c r="D97" s="181"/>
      <c r="E97" s="181"/>
      <c r="F97" s="181"/>
      <c r="G97" s="181"/>
      <c r="H97" s="181"/>
      <c r="I97" s="181"/>
      <c r="J97" s="181"/>
    </row>
    <row r="98" spans="1:10">
      <c r="A98" s="181"/>
      <c r="B98" s="181"/>
      <c r="C98" s="181"/>
      <c r="D98" s="181"/>
      <c r="E98" s="181"/>
      <c r="F98" s="181"/>
      <c r="G98" s="181"/>
      <c r="H98" s="181"/>
      <c r="I98" s="181"/>
      <c r="J98" s="181"/>
    </row>
    <row r="99" spans="1:10">
      <c r="A99" s="181"/>
      <c r="B99" s="181"/>
      <c r="C99" s="181"/>
      <c r="D99" s="181"/>
      <c r="E99" s="181"/>
      <c r="F99" s="181"/>
      <c r="G99" s="181"/>
      <c r="H99" s="181"/>
      <c r="I99" s="181"/>
      <c r="J99" s="181"/>
    </row>
    <row r="100" spans="1:10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</row>
    <row r="101" spans="1:10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</row>
    <row r="102" spans="1:10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</row>
    <row r="103" spans="1:10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</row>
    <row r="104" spans="1:10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</row>
    <row r="105" spans="1:10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</row>
    <row r="106" spans="1:10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</row>
    <row r="107" spans="1:10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</row>
    <row r="108" spans="1:10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</row>
    <row r="109" spans="1:10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</row>
    <row r="110" spans="1:10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</row>
    <row r="111" spans="1:10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</row>
    <row r="112" spans="1:10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</row>
    <row r="113" spans="1:10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</row>
    <row r="114" spans="1:10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</row>
    <row r="115" spans="1:10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</row>
    <row r="116" spans="1:10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</row>
    <row r="117" spans="1:10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</row>
    <row r="118" spans="1:10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</row>
    <row r="119" spans="1:10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</row>
    <row r="120" spans="1:10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</row>
    <row r="121" spans="1:10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</row>
    <row r="122" spans="1:10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</row>
    <row r="123" spans="1:10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</row>
    <row r="124" spans="1:10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</row>
    <row r="125" spans="1:10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</row>
    <row r="126" spans="1:10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</row>
    <row r="127" spans="1:10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</row>
    <row r="128" spans="1:10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</row>
    <row r="129" spans="1:10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</row>
    <row r="130" spans="1:10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</row>
    <row r="131" spans="1:10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</row>
    <row r="132" spans="1:10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</row>
    <row r="133" spans="1:10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</row>
    <row r="134" spans="1:10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</row>
    <row r="135" spans="1:10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</row>
    <row r="136" spans="1:10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</row>
    <row r="137" spans="1:10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</row>
    <row r="138" spans="1:10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</row>
    <row r="139" spans="1:10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</row>
    <row r="140" spans="1:10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</row>
    <row r="141" spans="1:10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</row>
    <row r="142" spans="1:10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</row>
    <row r="143" spans="1:10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</row>
    <row r="144" spans="1:10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</row>
    <row r="145" spans="1:10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</row>
    <row r="146" spans="1:10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</row>
    <row r="147" spans="1:10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</row>
    <row r="148" spans="1:10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</row>
    <row r="149" spans="1:10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</row>
    <row r="150" spans="1:10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</row>
    <row r="151" spans="1:10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</row>
    <row r="152" spans="1:10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</row>
    <row r="153" spans="1:10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</row>
    <row r="154" spans="1:10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</row>
    <row r="155" spans="1:10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</row>
  </sheetData>
  <mergeCells count="142">
    <mergeCell ref="B73:C73"/>
    <mergeCell ref="D73:E73"/>
    <mergeCell ref="A67:D67"/>
    <mergeCell ref="E67:F67"/>
    <mergeCell ref="G67:J67"/>
    <mergeCell ref="B70:D70"/>
    <mergeCell ref="E70:F70"/>
    <mergeCell ref="G70:H70"/>
    <mergeCell ref="A65:D65"/>
    <mergeCell ref="E65:F65"/>
    <mergeCell ref="G65:J65"/>
    <mergeCell ref="A66:D66"/>
    <mergeCell ref="E66:F66"/>
    <mergeCell ref="G66:J66"/>
    <mergeCell ref="A61:D61"/>
    <mergeCell ref="E61:F61"/>
    <mergeCell ref="G61:J61"/>
    <mergeCell ref="A63:J63"/>
    <mergeCell ref="A64:D64"/>
    <mergeCell ref="E64:F64"/>
    <mergeCell ref="G64:J64"/>
    <mergeCell ref="A59:D59"/>
    <mergeCell ref="E59:F59"/>
    <mergeCell ref="G59:J59"/>
    <mergeCell ref="A60:D60"/>
    <mergeCell ref="E60:F60"/>
    <mergeCell ref="G60:J60"/>
    <mergeCell ref="A57:D57"/>
    <mergeCell ref="E57:F57"/>
    <mergeCell ref="G57:J57"/>
    <mergeCell ref="A58:D58"/>
    <mergeCell ref="E58:F58"/>
    <mergeCell ref="G58:J58"/>
    <mergeCell ref="A55:D55"/>
    <mergeCell ref="E55:F55"/>
    <mergeCell ref="G55:J55"/>
    <mergeCell ref="A56:D56"/>
    <mergeCell ref="E56:F56"/>
    <mergeCell ref="G56:J56"/>
    <mergeCell ref="A32:J32"/>
    <mergeCell ref="A41:J41"/>
    <mergeCell ref="A50:J50"/>
    <mergeCell ref="D52:F52"/>
    <mergeCell ref="A54:D54"/>
    <mergeCell ref="E54:F54"/>
    <mergeCell ref="G54:J54"/>
    <mergeCell ref="A29:C29"/>
    <mergeCell ref="D29:E29"/>
    <mergeCell ref="F29:H29"/>
    <mergeCell ref="I29:J29"/>
    <mergeCell ref="A30:C30"/>
    <mergeCell ref="D30:E30"/>
    <mergeCell ref="F30:H30"/>
    <mergeCell ref="I30:J30"/>
    <mergeCell ref="A27:C27"/>
    <mergeCell ref="D27:E27"/>
    <mergeCell ref="F27:H27"/>
    <mergeCell ref="I27:J27"/>
    <mergeCell ref="A28:C28"/>
    <mergeCell ref="D28:E28"/>
    <mergeCell ref="F28:H28"/>
    <mergeCell ref="I28:J28"/>
    <mergeCell ref="A24:C24"/>
    <mergeCell ref="D24:E24"/>
    <mergeCell ref="F24:H24"/>
    <mergeCell ref="I24:J24"/>
    <mergeCell ref="A25:C25"/>
    <mergeCell ref="D25:E25"/>
    <mergeCell ref="F25:H25"/>
    <mergeCell ref="I25:J25"/>
    <mergeCell ref="A22:C22"/>
    <mergeCell ref="D22:E22"/>
    <mergeCell ref="F22:H22"/>
    <mergeCell ref="I22:J22"/>
    <mergeCell ref="A23:C23"/>
    <mergeCell ref="D23:E23"/>
    <mergeCell ref="F23:H23"/>
    <mergeCell ref="I23:J23"/>
    <mergeCell ref="A20:C20"/>
    <mergeCell ref="D20:E20"/>
    <mergeCell ref="F20:H20"/>
    <mergeCell ref="I20:J20"/>
    <mergeCell ref="A21:C21"/>
    <mergeCell ref="D21:E21"/>
    <mergeCell ref="F21:H21"/>
    <mergeCell ref="I21:J21"/>
    <mergeCell ref="A18:C18"/>
    <mergeCell ref="D18:E18"/>
    <mergeCell ref="F18:H18"/>
    <mergeCell ref="I18:J18"/>
    <mergeCell ref="A19:C19"/>
    <mergeCell ref="D19:E19"/>
    <mergeCell ref="F19:H19"/>
    <mergeCell ref="I19:J19"/>
    <mergeCell ref="A16:C16"/>
    <mergeCell ref="D16:E16"/>
    <mergeCell ref="F16:H16"/>
    <mergeCell ref="I16:J16"/>
    <mergeCell ref="A17:C17"/>
    <mergeCell ref="D17:E17"/>
    <mergeCell ref="F17:H17"/>
    <mergeCell ref="I17:J17"/>
    <mergeCell ref="A14:C14"/>
    <mergeCell ref="D14:E14"/>
    <mergeCell ref="F14:H14"/>
    <mergeCell ref="I14:J14"/>
    <mergeCell ref="A15:C15"/>
    <mergeCell ref="D15:E15"/>
    <mergeCell ref="F15:H15"/>
    <mergeCell ref="I15:J15"/>
    <mergeCell ref="A12:C12"/>
    <mergeCell ref="D12:E12"/>
    <mergeCell ref="F12:H12"/>
    <mergeCell ref="I12:J12"/>
    <mergeCell ref="A13:C13"/>
    <mergeCell ref="D13:E13"/>
    <mergeCell ref="F13:H13"/>
    <mergeCell ref="I13:J13"/>
    <mergeCell ref="A11:C11"/>
    <mergeCell ref="D11:E11"/>
    <mergeCell ref="F11:H11"/>
    <mergeCell ref="I11:J11"/>
    <mergeCell ref="A8:C8"/>
    <mergeCell ref="D8:E8"/>
    <mergeCell ref="F8:H8"/>
    <mergeCell ref="I8:J8"/>
    <mergeCell ref="A9:C9"/>
    <mergeCell ref="D9:E9"/>
    <mergeCell ref="F9:H9"/>
    <mergeCell ref="I9:J9"/>
    <mergeCell ref="A2:J2"/>
    <mergeCell ref="A3:B3"/>
    <mergeCell ref="C3:D3"/>
    <mergeCell ref="E5:G5"/>
    <mergeCell ref="A7:C7"/>
    <mergeCell ref="D7:E7"/>
    <mergeCell ref="F7:H7"/>
    <mergeCell ref="I7:J7"/>
    <mergeCell ref="A10:C10"/>
    <mergeCell ref="D10:E10"/>
    <mergeCell ref="F10:H10"/>
    <mergeCell ref="I10:J10"/>
  </mergeCells>
  <pageMargins left="0.70866141732283472" right="0.31496062992125984" top="0.15748031496062992" bottom="0.15748031496062992" header="0.31496062992125984" footer="0.31496062992125984"/>
  <pageSetup paperSize="9" scale="77" fitToHeight="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opLeftCell="A33" workbookViewId="0">
      <selection activeCell="N14" sqref="N14"/>
    </sheetView>
  </sheetViews>
  <sheetFormatPr defaultColWidth="8.85546875" defaultRowHeight="15"/>
  <cols>
    <col min="1" max="1" width="12" style="1" customWidth="1"/>
    <col min="2" max="2" width="8.140625" style="1" customWidth="1"/>
    <col min="3" max="3" width="14.85546875" style="1" customWidth="1"/>
    <col min="4" max="4" width="12.5703125" style="1" customWidth="1"/>
    <col min="5" max="5" width="12.28515625" style="1" customWidth="1"/>
    <col min="6" max="6" width="11" style="1" customWidth="1"/>
    <col min="7" max="7" width="15.28515625" style="1" customWidth="1"/>
    <col min="8" max="8" width="10.140625" style="1" customWidth="1"/>
    <col min="9" max="9" width="10.7109375" style="1" customWidth="1"/>
    <col min="10" max="10" width="11.710937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>
      <c r="A1" s="29"/>
      <c r="B1" s="30"/>
      <c r="C1" s="12"/>
      <c r="D1" s="12"/>
      <c r="E1" s="31"/>
      <c r="F1" s="31"/>
      <c r="G1" s="31"/>
      <c r="H1" s="31"/>
      <c r="I1" s="31"/>
      <c r="J1" s="32"/>
    </row>
    <row r="2" spans="1:12" ht="15.75" customHeight="1">
      <c r="A2" s="275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33"/>
      <c r="L2" s="33"/>
    </row>
    <row r="3" spans="1:12" ht="33" customHeight="1" thickBot="1">
      <c r="A3" s="309" t="s">
        <v>134</v>
      </c>
      <c r="B3" s="309"/>
      <c r="C3" s="310" t="s">
        <v>431</v>
      </c>
      <c r="D3" s="311"/>
      <c r="E3" s="161"/>
      <c r="F3" s="161"/>
      <c r="G3" s="161"/>
      <c r="H3" s="161"/>
      <c r="I3" s="161"/>
      <c r="J3" s="161"/>
      <c r="K3" s="34"/>
      <c r="L3" s="34"/>
    </row>
    <row r="4" spans="1:12" ht="15.75" thickTop="1"/>
    <row r="5" spans="1:12" ht="16.5" thickBot="1">
      <c r="D5" s="162" t="s">
        <v>135</v>
      </c>
      <c r="E5" s="312" t="s">
        <v>413</v>
      </c>
      <c r="F5" s="312"/>
      <c r="G5" s="312"/>
      <c r="I5" s="35">
        <v>2018</v>
      </c>
      <c r="J5" s="160" t="s">
        <v>136</v>
      </c>
    </row>
    <row r="6" spans="1:12" ht="7.5" customHeight="1" thickTop="1"/>
    <row r="7" spans="1:12" ht="15" customHeight="1">
      <c r="A7" s="313" t="s">
        <v>1</v>
      </c>
      <c r="B7" s="314"/>
      <c r="C7" s="315"/>
      <c r="D7" s="313" t="s">
        <v>139</v>
      </c>
      <c r="E7" s="315"/>
      <c r="F7" s="313" t="s">
        <v>138</v>
      </c>
      <c r="G7" s="314"/>
      <c r="H7" s="315"/>
      <c r="I7" s="313" t="s">
        <v>137</v>
      </c>
      <c r="J7" s="315"/>
    </row>
    <row r="8" spans="1:12" ht="15" customHeight="1">
      <c r="A8" s="313">
        <v>1</v>
      </c>
      <c r="B8" s="314"/>
      <c r="C8" s="315"/>
      <c r="D8" s="313">
        <v>2</v>
      </c>
      <c r="E8" s="315"/>
      <c r="F8" s="313">
        <v>3</v>
      </c>
      <c r="G8" s="314"/>
      <c r="H8" s="315"/>
      <c r="I8" s="313">
        <v>4</v>
      </c>
      <c r="J8" s="315"/>
    </row>
    <row r="9" spans="1:12" ht="42.75" customHeight="1">
      <c r="A9" s="316" t="s">
        <v>140</v>
      </c>
      <c r="B9" s="317"/>
      <c r="C9" s="318"/>
      <c r="D9" s="313"/>
      <c r="E9" s="315"/>
      <c r="F9" s="313"/>
      <c r="G9" s="314"/>
      <c r="H9" s="315"/>
      <c r="I9" s="313"/>
      <c r="J9" s="315"/>
    </row>
    <row r="10" spans="1:12" ht="69" customHeight="1">
      <c r="A10" s="316"/>
      <c r="B10" s="317"/>
      <c r="C10" s="318"/>
      <c r="D10" s="319" t="s">
        <v>420</v>
      </c>
      <c r="E10" s="320"/>
      <c r="F10" s="321">
        <v>111655</v>
      </c>
      <c r="G10" s="314"/>
      <c r="H10" s="315"/>
      <c r="I10" s="316" t="s">
        <v>432</v>
      </c>
      <c r="J10" s="318"/>
    </row>
    <row r="11" spans="1:12" ht="36" customHeight="1">
      <c r="A11" s="316"/>
      <c r="B11" s="322"/>
      <c r="C11" s="323"/>
      <c r="D11" s="319" t="s">
        <v>416</v>
      </c>
      <c r="E11" s="320"/>
      <c r="F11" s="321">
        <v>13345</v>
      </c>
      <c r="G11" s="314"/>
      <c r="H11" s="315"/>
      <c r="I11" s="316" t="s">
        <v>421</v>
      </c>
      <c r="J11" s="318"/>
    </row>
    <row r="12" spans="1:12">
      <c r="A12" s="316" t="s">
        <v>2</v>
      </c>
      <c r="B12" s="317"/>
      <c r="C12" s="318"/>
      <c r="D12" s="313"/>
      <c r="E12" s="315"/>
      <c r="F12" s="313"/>
      <c r="G12" s="314"/>
      <c r="H12" s="315"/>
      <c r="I12" s="313"/>
      <c r="J12" s="315"/>
    </row>
    <row r="13" spans="1:12" ht="1.5" customHeight="1">
      <c r="A13" s="316"/>
      <c r="B13" s="317"/>
      <c r="C13" s="318"/>
      <c r="D13" s="319"/>
      <c r="E13" s="320"/>
      <c r="F13" s="321"/>
      <c r="G13" s="325"/>
      <c r="H13" s="326"/>
      <c r="I13" s="327"/>
      <c r="J13" s="328"/>
    </row>
    <row r="14" spans="1:12" ht="51" customHeight="1">
      <c r="A14" s="316" t="s">
        <v>433</v>
      </c>
      <c r="B14" s="317"/>
      <c r="C14" s="318"/>
      <c r="D14" s="319" t="s">
        <v>420</v>
      </c>
      <c r="E14" s="320"/>
      <c r="F14" s="321">
        <v>111655</v>
      </c>
      <c r="G14" s="314"/>
      <c r="H14" s="315"/>
      <c r="I14" s="316" t="s">
        <v>432</v>
      </c>
      <c r="J14" s="318"/>
    </row>
    <row r="15" spans="1:12" ht="34.5" customHeight="1">
      <c r="A15" s="316" t="s">
        <v>415</v>
      </c>
      <c r="B15" s="322"/>
      <c r="C15" s="323"/>
      <c r="D15" s="319" t="s">
        <v>416</v>
      </c>
      <c r="E15" s="307"/>
      <c r="F15" s="321">
        <v>13345</v>
      </c>
      <c r="G15" s="324"/>
      <c r="H15" s="307"/>
      <c r="I15" s="316" t="s">
        <v>418</v>
      </c>
      <c r="J15" s="323"/>
    </row>
    <row r="16" spans="1:12" ht="16.5" customHeight="1">
      <c r="A16" s="316"/>
      <c r="B16" s="317"/>
      <c r="C16" s="318"/>
      <c r="D16" s="319"/>
      <c r="E16" s="320"/>
      <c r="F16" s="321"/>
      <c r="G16" s="325"/>
      <c r="H16" s="326"/>
      <c r="I16" s="313"/>
      <c r="J16" s="315"/>
    </row>
    <row r="17" spans="1:10">
      <c r="A17" s="316"/>
      <c r="B17" s="317"/>
      <c r="C17" s="318"/>
      <c r="D17" s="319"/>
      <c r="E17" s="320"/>
      <c r="F17" s="321"/>
      <c r="G17" s="325"/>
      <c r="H17" s="326"/>
      <c r="I17" s="313"/>
      <c r="J17" s="315"/>
    </row>
    <row r="18" spans="1:10">
      <c r="A18" s="316" t="s">
        <v>141</v>
      </c>
      <c r="B18" s="317"/>
      <c r="C18" s="318"/>
      <c r="D18" s="313"/>
      <c r="E18" s="315"/>
      <c r="F18" s="321"/>
      <c r="G18" s="314"/>
      <c r="H18" s="315"/>
      <c r="I18" s="313" t="s">
        <v>391</v>
      </c>
      <c r="J18" s="315"/>
    </row>
    <row r="19" spans="1:10">
      <c r="A19" s="316" t="s">
        <v>2</v>
      </c>
      <c r="B19" s="317"/>
      <c r="C19" s="318"/>
      <c r="D19" s="313"/>
      <c r="E19" s="315"/>
      <c r="F19" s="313"/>
      <c r="G19" s="314"/>
      <c r="H19" s="315"/>
      <c r="I19" s="313"/>
      <c r="J19" s="315"/>
    </row>
    <row r="20" spans="1:10" ht="48" customHeight="1">
      <c r="A20" s="316" t="s">
        <v>434</v>
      </c>
      <c r="B20" s="317"/>
      <c r="C20" s="318"/>
      <c r="D20" s="319" t="s">
        <v>394</v>
      </c>
      <c r="E20" s="307"/>
      <c r="F20" s="321">
        <v>13345</v>
      </c>
      <c r="G20" s="324"/>
      <c r="H20" s="307"/>
      <c r="I20" s="316" t="s">
        <v>418</v>
      </c>
      <c r="J20" s="323"/>
    </row>
    <row r="21" spans="1:10" ht="44.25" customHeight="1">
      <c r="A21" s="316" t="s">
        <v>434</v>
      </c>
      <c r="B21" s="322"/>
      <c r="C21" s="323"/>
      <c r="D21" s="319" t="s">
        <v>430</v>
      </c>
      <c r="E21" s="307"/>
      <c r="F21" s="321">
        <v>111655</v>
      </c>
      <c r="G21" s="324"/>
      <c r="H21" s="307"/>
      <c r="I21" s="316" t="s">
        <v>424</v>
      </c>
      <c r="J21" s="323"/>
    </row>
    <row r="22" spans="1:10" ht="33.75" customHeight="1">
      <c r="A22" s="316" t="s">
        <v>142</v>
      </c>
      <c r="B22" s="317"/>
      <c r="C22" s="318"/>
      <c r="D22" s="313"/>
      <c r="E22" s="315"/>
      <c r="F22" s="313"/>
      <c r="G22" s="314"/>
      <c r="H22" s="315"/>
      <c r="I22" s="313"/>
      <c r="J22" s="315"/>
    </row>
    <row r="23" spans="1:10">
      <c r="A23" s="316" t="s">
        <v>2</v>
      </c>
      <c r="B23" s="317"/>
      <c r="C23" s="318"/>
      <c r="D23" s="313"/>
      <c r="E23" s="315"/>
      <c r="F23" s="313"/>
      <c r="G23" s="314"/>
      <c r="H23" s="315"/>
      <c r="I23" s="313"/>
      <c r="J23" s="315"/>
    </row>
    <row r="24" spans="1:10">
      <c r="A24" s="316"/>
      <c r="B24" s="317"/>
      <c r="C24" s="318"/>
      <c r="D24" s="313"/>
      <c r="E24" s="315"/>
      <c r="F24" s="313"/>
      <c r="G24" s="314"/>
      <c r="H24" s="315"/>
      <c r="I24" s="313"/>
      <c r="J24" s="315"/>
    </row>
    <row r="25" spans="1:10" ht="32.25" customHeight="1">
      <c r="A25" s="316" t="s">
        <v>143</v>
      </c>
      <c r="B25" s="317"/>
      <c r="C25" s="318"/>
      <c r="D25" s="313"/>
      <c r="E25" s="315"/>
      <c r="F25" s="313"/>
      <c r="G25" s="314"/>
      <c r="H25" s="315"/>
      <c r="I25" s="313"/>
      <c r="J25" s="315"/>
    </row>
    <row r="26" spans="1:10">
      <c r="A26" s="156"/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0" ht="15.75">
      <c r="A27" s="275" t="s">
        <v>144</v>
      </c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0" ht="45">
      <c r="A28" s="158" t="s">
        <v>145</v>
      </c>
      <c r="B28" s="158" t="s">
        <v>146</v>
      </c>
      <c r="C28" s="158" t="s">
        <v>152</v>
      </c>
      <c r="D28" s="158" t="s">
        <v>147</v>
      </c>
      <c r="E28" s="158" t="s">
        <v>148</v>
      </c>
      <c r="F28" s="158" t="s">
        <v>149</v>
      </c>
      <c r="G28" s="158" t="s">
        <v>149</v>
      </c>
      <c r="H28" s="158" t="s">
        <v>149</v>
      </c>
      <c r="I28" s="158" t="s">
        <v>150</v>
      </c>
      <c r="J28" s="158" t="s">
        <v>151</v>
      </c>
    </row>
    <row r="29" spans="1:10">
      <c r="A29" s="158">
        <v>1</v>
      </c>
      <c r="B29" s="158">
        <v>2</v>
      </c>
      <c r="C29" s="158">
        <v>3</v>
      </c>
      <c r="D29" s="158">
        <v>4</v>
      </c>
      <c r="E29" s="158">
        <v>5</v>
      </c>
      <c r="F29" s="158">
        <v>6</v>
      </c>
      <c r="G29" s="158">
        <v>7</v>
      </c>
      <c r="H29" s="158">
        <v>8</v>
      </c>
      <c r="I29" s="158">
        <v>9</v>
      </c>
      <c r="J29" s="158">
        <v>10</v>
      </c>
    </row>
    <row r="30" spans="1:10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>
      <c r="A31" s="158"/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>
      <c r="A32" s="158"/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>
      <c r="A33" s="158"/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>
      <c r="A34" s="158"/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>
      <c r="A35" s="156"/>
      <c r="B35" s="156"/>
      <c r="C35" s="156"/>
      <c r="D35" s="156"/>
      <c r="E35" s="156"/>
      <c r="F35" s="156"/>
      <c r="G35" s="156"/>
      <c r="H35" s="156"/>
      <c r="I35" s="156"/>
      <c r="J35" s="156"/>
    </row>
    <row r="36" spans="1:10" ht="15.75">
      <c r="A36" s="275" t="s">
        <v>153</v>
      </c>
      <c r="B36" s="275"/>
      <c r="C36" s="275"/>
      <c r="D36" s="275"/>
      <c r="E36" s="275"/>
      <c r="F36" s="275"/>
      <c r="G36" s="275"/>
      <c r="H36" s="275"/>
      <c r="I36" s="275"/>
      <c r="J36" s="275"/>
    </row>
    <row r="37" spans="1:10" ht="45">
      <c r="A37" s="158" t="s">
        <v>145</v>
      </c>
      <c r="B37" s="158" t="s">
        <v>146</v>
      </c>
      <c r="C37" s="158" t="s">
        <v>152</v>
      </c>
      <c r="D37" s="158" t="s">
        <v>147</v>
      </c>
      <c r="E37" s="158" t="s">
        <v>148</v>
      </c>
      <c r="F37" s="158" t="s">
        <v>149</v>
      </c>
      <c r="G37" s="158" t="s">
        <v>149</v>
      </c>
      <c r="H37" s="158" t="s">
        <v>149</v>
      </c>
      <c r="I37" s="158" t="s">
        <v>150</v>
      </c>
      <c r="J37" s="158" t="s">
        <v>151</v>
      </c>
    </row>
    <row r="38" spans="1:10">
      <c r="A38" s="158">
        <v>1</v>
      </c>
      <c r="B38" s="158">
        <v>2</v>
      </c>
      <c r="C38" s="158">
        <v>3</v>
      </c>
      <c r="D38" s="158">
        <v>4</v>
      </c>
      <c r="E38" s="158">
        <v>5</v>
      </c>
      <c r="F38" s="158">
        <v>6</v>
      </c>
      <c r="G38" s="158">
        <v>7</v>
      </c>
      <c r="H38" s="158">
        <v>8</v>
      </c>
      <c r="I38" s="158">
        <v>9</v>
      </c>
      <c r="J38" s="158">
        <v>10</v>
      </c>
    </row>
    <row r="39" spans="1:10">
      <c r="A39" s="158"/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>
      <c r="A40" s="158"/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>
      <c r="A41" s="158"/>
      <c r="B41" s="158"/>
      <c r="C41" s="158"/>
      <c r="D41" s="158"/>
      <c r="E41" s="158"/>
      <c r="F41" s="158"/>
      <c r="G41" s="158"/>
      <c r="H41" s="158"/>
      <c r="I41" s="158"/>
      <c r="J41" s="158"/>
    </row>
    <row r="42" spans="1:10">
      <c r="A42" s="158"/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0">
      <c r="A44" s="156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15.75">
      <c r="A45" s="275" t="s">
        <v>154</v>
      </c>
      <c r="B45" s="275"/>
      <c r="C45" s="275"/>
      <c r="D45" s="275"/>
      <c r="E45" s="275"/>
      <c r="F45" s="275"/>
      <c r="G45" s="275"/>
      <c r="H45" s="275"/>
      <c r="I45" s="275"/>
      <c r="J45" s="275"/>
    </row>
    <row r="46" spans="1:10">
      <c r="A46" s="156"/>
      <c r="B46" s="156"/>
      <c r="C46" s="156"/>
      <c r="D46" s="156"/>
      <c r="E46" s="156"/>
      <c r="F46" s="156"/>
      <c r="G46" s="156"/>
      <c r="H46" s="156"/>
      <c r="I46" s="156"/>
      <c r="J46" s="156"/>
    </row>
    <row r="47" spans="1:10" ht="16.5" thickBot="1">
      <c r="A47" s="156"/>
      <c r="B47" s="156"/>
      <c r="C47" s="162" t="s">
        <v>135</v>
      </c>
      <c r="D47" s="332"/>
      <c r="E47" s="332"/>
      <c r="F47" s="332"/>
      <c r="H47" s="35">
        <v>20</v>
      </c>
      <c r="I47" s="160" t="s">
        <v>136</v>
      </c>
      <c r="J47" s="156"/>
    </row>
    <row r="48" spans="1:10" ht="15.75" thickTop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</row>
    <row r="49" spans="1:10" ht="32.25" customHeight="1">
      <c r="A49" s="297" t="s">
        <v>1</v>
      </c>
      <c r="B49" s="297"/>
      <c r="C49" s="297"/>
      <c r="D49" s="297"/>
      <c r="E49" s="297" t="s">
        <v>53</v>
      </c>
      <c r="F49" s="297"/>
      <c r="G49" s="297" t="s">
        <v>155</v>
      </c>
      <c r="H49" s="297"/>
      <c r="I49" s="297"/>
      <c r="J49" s="297"/>
    </row>
    <row r="50" spans="1:10">
      <c r="A50" s="297">
        <v>1</v>
      </c>
      <c r="B50" s="297"/>
      <c r="C50" s="297"/>
      <c r="D50" s="297"/>
      <c r="E50" s="297">
        <v>2</v>
      </c>
      <c r="F50" s="297"/>
      <c r="G50" s="297">
        <v>3</v>
      </c>
      <c r="H50" s="297"/>
      <c r="I50" s="297"/>
      <c r="J50" s="297"/>
    </row>
    <row r="51" spans="1:10">
      <c r="A51" s="316" t="s">
        <v>103</v>
      </c>
      <c r="B51" s="317"/>
      <c r="C51" s="317"/>
      <c r="D51" s="318"/>
      <c r="E51" s="319" t="s">
        <v>158</v>
      </c>
      <c r="F51" s="320"/>
      <c r="G51" s="334"/>
      <c r="H51" s="335"/>
      <c r="I51" s="335"/>
      <c r="J51" s="336"/>
    </row>
    <row r="52" spans="1:10">
      <c r="A52" s="316" t="s">
        <v>106</v>
      </c>
      <c r="B52" s="317"/>
      <c r="C52" s="317"/>
      <c r="D52" s="318"/>
      <c r="E52" s="319" t="s">
        <v>159</v>
      </c>
      <c r="F52" s="320"/>
      <c r="G52" s="333"/>
      <c r="H52" s="314"/>
      <c r="I52" s="314"/>
      <c r="J52" s="315"/>
    </row>
    <row r="53" spans="1:10">
      <c r="A53" s="316" t="s">
        <v>156</v>
      </c>
      <c r="B53" s="317"/>
      <c r="C53" s="317"/>
      <c r="D53" s="318"/>
      <c r="E53" s="319" t="s">
        <v>160</v>
      </c>
      <c r="F53" s="320"/>
      <c r="G53" s="313"/>
      <c r="H53" s="314"/>
      <c r="I53" s="314"/>
      <c r="J53" s="315"/>
    </row>
    <row r="54" spans="1:10">
      <c r="A54" s="337"/>
      <c r="B54" s="337"/>
      <c r="C54" s="337"/>
      <c r="D54" s="337"/>
      <c r="E54" s="338"/>
      <c r="F54" s="338"/>
      <c r="G54" s="297"/>
      <c r="H54" s="297"/>
      <c r="I54" s="297"/>
      <c r="J54" s="297"/>
    </row>
    <row r="55" spans="1:10">
      <c r="A55" s="337" t="s">
        <v>157</v>
      </c>
      <c r="B55" s="337"/>
      <c r="C55" s="337"/>
      <c r="D55" s="337"/>
      <c r="E55" s="338" t="s">
        <v>161</v>
      </c>
      <c r="F55" s="338"/>
      <c r="G55" s="339"/>
      <c r="H55" s="339"/>
      <c r="I55" s="339"/>
      <c r="J55" s="339"/>
    </row>
    <row r="56" spans="1:10">
      <c r="A56" s="297"/>
      <c r="B56" s="297"/>
      <c r="C56" s="297"/>
      <c r="D56" s="297"/>
      <c r="E56" s="297"/>
      <c r="F56" s="297"/>
      <c r="G56" s="297"/>
      <c r="H56" s="297"/>
      <c r="I56" s="297"/>
      <c r="J56" s="297"/>
    </row>
    <row r="57" spans="1:10">
      <c r="A57" s="156"/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275" t="s">
        <v>162</v>
      </c>
      <c r="B58" s="275"/>
      <c r="C58" s="275"/>
      <c r="D58" s="275"/>
      <c r="E58" s="275"/>
      <c r="F58" s="275"/>
      <c r="G58" s="275"/>
      <c r="H58" s="275"/>
      <c r="I58" s="275"/>
      <c r="J58" s="275"/>
    </row>
    <row r="59" spans="1:10">
      <c r="A59" s="297" t="s">
        <v>1</v>
      </c>
      <c r="B59" s="297"/>
      <c r="C59" s="297"/>
      <c r="D59" s="297"/>
      <c r="E59" s="297" t="s">
        <v>53</v>
      </c>
      <c r="F59" s="297"/>
      <c r="G59" s="297" t="s">
        <v>155</v>
      </c>
      <c r="H59" s="297"/>
      <c r="I59" s="297"/>
      <c r="J59" s="297"/>
    </row>
    <row r="60" spans="1:10">
      <c r="A60" s="297">
        <v>1</v>
      </c>
      <c r="B60" s="297"/>
      <c r="C60" s="297"/>
      <c r="D60" s="297"/>
      <c r="E60" s="297">
        <v>2</v>
      </c>
      <c r="F60" s="297"/>
      <c r="G60" s="297">
        <v>3</v>
      </c>
      <c r="H60" s="297"/>
      <c r="I60" s="297"/>
      <c r="J60" s="297"/>
    </row>
    <row r="61" spans="1:10" ht="59.25" customHeight="1">
      <c r="A61" s="316" t="s">
        <v>163</v>
      </c>
      <c r="B61" s="317"/>
      <c r="C61" s="317"/>
      <c r="D61" s="318"/>
      <c r="E61" s="338" t="s">
        <v>159</v>
      </c>
      <c r="F61" s="338"/>
      <c r="G61" s="297"/>
      <c r="H61" s="297"/>
      <c r="I61" s="297"/>
      <c r="J61" s="297"/>
    </row>
    <row r="62" spans="1:10" ht="36.75" customHeight="1">
      <c r="A62" s="316" t="s">
        <v>243</v>
      </c>
      <c r="B62" s="317"/>
      <c r="C62" s="317"/>
      <c r="D62" s="318"/>
      <c r="E62" s="338" t="s">
        <v>160</v>
      </c>
      <c r="F62" s="338"/>
      <c r="G62" s="297"/>
      <c r="H62" s="297"/>
      <c r="I62" s="297"/>
      <c r="J62" s="297"/>
    </row>
    <row r="63" spans="1:10">
      <c r="A63" s="156"/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0">
      <c r="B64" s="156"/>
      <c r="C64" s="156"/>
      <c r="D64" s="156"/>
      <c r="E64" s="156"/>
      <c r="F64" s="156"/>
      <c r="G64" s="156"/>
      <c r="H64" s="156"/>
      <c r="I64" s="156"/>
      <c r="J64" s="156"/>
    </row>
    <row r="65" spans="1:10" ht="19.5" customHeight="1">
      <c r="A65" s="156"/>
      <c r="B65" s="201" t="s">
        <v>164</v>
      </c>
      <c r="C65" s="201"/>
      <c r="D65" s="201"/>
      <c r="E65" s="201" t="s">
        <v>165</v>
      </c>
      <c r="F65" s="201"/>
      <c r="G65" s="201" t="s">
        <v>346</v>
      </c>
      <c r="H65" s="201"/>
      <c r="I65" s="156"/>
      <c r="J65" s="156"/>
    </row>
    <row r="66" spans="1:10">
      <c r="A66" s="156"/>
      <c r="B66" s="156"/>
      <c r="C66" s="156"/>
      <c r="D66" s="156"/>
      <c r="E66" s="156"/>
      <c r="F66" s="156"/>
      <c r="G66" s="156"/>
      <c r="H66" s="156"/>
      <c r="I66" s="156"/>
      <c r="J66" s="156"/>
    </row>
    <row r="67" spans="1:10">
      <c r="A67" s="156"/>
      <c r="B67" s="156"/>
      <c r="C67" s="156"/>
      <c r="D67" s="156"/>
      <c r="E67" s="156"/>
      <c r="F67" s="156"/>
      <c r="G67" s="156"/>
      <c r="H67" s="156"/>
      <c r="I67" s="156"/>
      <c r="J67" s="156"/>
    </row>
    <row r="68" spans="1:10" ht="30.75" thickBot="1">
      <c r="A68" s="156"/>
      <c r="B68" s="201" t="s">
        <v>12</v>
      </c>
      <c r="C68" s="201"/>
      <c r="D68" s="332"/>
      <c r="E68" s="332"/>
      <c r="F68" s="156"/>
      <c r="G68" s="159" t="s">
        <v>346</v>
      </c>
      <c r="H68" s="156"/>
      <c r="I68" s="157" t="s">
        <v>166</v>
      </c>
      <c r="J68" s="159" t="s">
        <v>347</v>
      </c>
    </row>
    <row r="69" spans="1:10" ht="15.75" thickTop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</row>
    <row r="70" spans="1:10">
      <c r="A70" s="156"/>
      <c r="B70" s="156"/>
      <c r="C70" s="156"/>
      <c r="D70" s="156"/>
      <c r="E70" s="156"/>
      <c r="F70" s="156"/>
      <c r="G70" s="156"/>
      <c r="H70" s="156"/>
      <c r="I70" s="156"/>
      <c r="J70" s="156"/>
    </row>
    <row r="71" spans="1:10">
      <c r="A71" s="156"/>
      <c r="B71" s="156"/>
      <c r="C71" s="156"/>
      <c r="D71" s="156"/>
      <c r="E71" s="156"/>
      <c r="F71" s="156"/>
      <c r="G71" s="156"/>
      <c r="H71" s="156"/>
      <c r="I71" s="156"/>
      <c r="J71" s="156"/>
    </row>
    <row r="72" spans="1:10">
      <c r="A72" s="156"/>
      <c r="B72" s="156"/>
      <c r="C72" s="156"/>
      <c r="D72" s="156"/>
      <c r="E72" s="156"/>
      <c r="F72" s="156"/>
      <c r="G72" s="156"/>
      <c r="H72" s="156"/>
      <c r="I72" s="156"/>
      <c r="J72" s="156"/>
    </row>
    <row r="73" spans="1:10">
      <c r="A73" s="156"/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0">
      <c r="A74" s="156"/>
      <c r="B74" s="156"/>
      <c r="C74" s="156"/>
      <c r="D74" s="156"/>
      <c r="E74" s="156"/>
      <c r="F74" s="156"/>
      <c r="G74" s="156"/>
      <c r="H74" s="156"/>
      <c r="I74" s="156"/>
      <c r="J74" s="156"/>
    </row>
    <row r="75" spans="1:10">
      <c r="A75" s="156"/>
      <c r="B75" s="156"/>
      <c r="C75" s="156"/>
      <c r="D75" s="156"/>
      <c r="E75" s="156"/>
      <c r="F75" s="156"/>
      <c r="G75" s="156"/>
      <c r="H75" s="156"/>
      <c r="I75" s="156"/>
      <c r="J75" s="156"/>
    </row>
    <row r="76" spans="1:10">
      <c r="A76" s="156"/>
      <c r="B76" s="156"/>
      <c r="C76" s="156"/>
      <c r="D76" s="156"/>
      <c r="E76" s="156"/>
      <c r="F76" s="156"/>
      <c r="G76" s="156"/>
      <c r="H76" s="156"/>
      <c r="I76" s="156"/>
      <c r="J76" s="156"/>
    </row>
    <row r="77" spans="1:10">
      <c r="A77" s="156"/>
      <c r="B77" s="156"/>
      <c r="C77" s="156"/>
      <c r="D77" s="156"/>
      <c r="E77" s="156"/>
      <c r="F77" s="156"/>
      <c r="G77" s="156"/>
      <c r="H77" s="156"/>
      <c r="I77" s="156"/>
      <c r="J77" s="156"/>
    </row>
    <row r="78" spans="1:10">
      <c r="A78" s="156"/>
      <c r="B78" s="156"/>
      <c r="C78" s="156"/>
      <c r="D78" s="156"/>
      <c r="E78" s="156"/>
      <c r="F78" s="156"/>
      <c r="G78" s="156"/>
      <c r="H78" s="156"/>
      <c r="I78" s="156"/>
      <c r="J78" s="156"/>
    </row>
    <row r="79" spans="1:10">
      <c r="A79" s="156"/>
      <c r="B79" s="156"/>
      <c r="C79" s="156"/>
      <c r="D79" s="156"/>
      <c r="E79" s="156"/>
      <c r="F79" s="156"/>
      <c r="G79" s="156"/>
      <c r="H79" s="156"/>
      <c r="I79" s="156"/>
      <c r="J79" s="156"/>
    </row>
    <row r="80" spans="1:10">
      <c r="A80" s="156"/>
      <c r="B80" s="156"/>
      <c r="C80" s="156"/>
      <c r="D80" s="156"/>
      <c r="E80" s="156"/>
      <c r="F80" s="156"/>
      <c r="G80" s="156"/>
      <c r="H80" s="156"/>
      <c r="I80" s="156"/>
      <c r="J80" s="156"/>
    </row>
    <row r="81" spans="1:10">
      <c r="A81" s="156"/>
      <c r="B81" s="156"/>
      <c r="C81" s="156"/>
      <c r="D81" s="156"/>
      <c r="E81" s="156"/>
      <c r="F81" s="156"/>
      <c r="G81" s="156"/>
      <c r="H81" s="156"/>
      <c r="I81" s="156"/>
      <c r="J81" s="156"/>
    </row>
    <row r="82" spans="1:10">
      <c r="A82" s="156"/>
      <c r="B82" s="156"/>
      <c r="C82" s="156"/>
      <c r="D82" s="156"/>
      <c r="E82" s="156"/>
      <c r="F82" s="156"/>
      <c r="G82" s="156"/>
      <c r="H82" s="156"/>
      <c r="I82" s="156"/>
      <c r="J82" s="156"/>
    </row>
    <row r="83" spans="1:10">
      <c r="A83" s="156"/>
      <c r="B83" s="156"/>
      <c r="C83" s="156"/>
      <c r="D83" s="156"/>
      <c r="E83" s="156"/>
      <c r="F83" s="156"/>
      <c r="G83" s="156"/>
      <c r="H83" s="156"/>
      <c r="I83" s="156"/>
      <c r="J83" s="156"/>
    </row>
    <row r="84" spans="1:10">
      <c r="A84" s="156"/>
      <c r="B84" s="156"/>
      <c r="C84" s="156"/>
      <c r="D84" s="156"/>
      <c r="E84" s="156"/>
      <c r="F84" s="156"/>
      <c r="G84" s="156"/>
      <c r="H84" s="156"/>
      <c r="I84" s="156"/>
      <c r="J84" s="156"/>
    </row>
    <row r="85" spans="1:10">
      <c r="A85" s="156"/>
      <c r="B85" s="156"/>
      <c r="C85" s="156"/>
      <c r="D85" s="156"/>
      <c r="E85" s="156"/>
      <c r="F85" s="156"/>
      <c r="G85" s="156"/>
      <c r="H85" s="156"/>
      <c r="I85" s="156"/>
      <c r="J85" s="156"/>
    </row>
    <row r="86" spans="1:10">
      <c r="A86" s="156"/>
      <c r="B86" s="156"/>
      <c r="C86" s="156"/>
      <c r="D86" s="156"/>
      <c r="E86" s="156"/>
      <c r="F86" s="156"/>
      <c r="G86" s="156"/>
      <c r="H86" s="156"/>
      <c r="I86" s="156"/>
      <c r="J86" s="156"/>
    </row>
    <row r="87" spans="1:10">
      <c r="A87" s="156"/>
      <c r="B87" s="156"/>
      <c r="C87" s="156"/>
      <c r="D87" s="156"/>
      <c r="E87" s="156"/>
      <c r="F87" s="156"/>
      <c r="G87" s="156"/>
      <c r="H87" s="156"/>
      <c r="I87" s="156"/>
      <c r="J87" s="156"/>
    </row>
    <row r="88" spans="1:10">
      <c r="A88" s="156"/>
      <c r="B88" s="156"/>
      <c r="C88" s="156"/>
      <c r="D88" s="156"/>
      <c r="E88" s="156"/>
      <c r="F88" s="156"/>
      <c r="G88" s="156"/>
      <c r="H88" s="156"/>
      <c r="I88" s="156"/>
      <c r="J88" s="156"/>
    </row>
    <row r="89" spans="1:10">
      <c r="A89" s="156"/>
      <c r="B89" s="156"/>
      <c r="C89" s="156"/>
      <c r="D89" s="156"/>
      <c r="E89" s="156"/>
      <c r="F89" s="156"/>
      <c r="G89" s="156"/>
      <c r="H89" s="156"/>
      <c r="I89" s="156"/>
      <c r="J89" s="156"/>
    </row>
    <row r="90" spans="1:10">
      <c r="A90" s="156"/>
      <c r="B90" s="156"/>
      <c r="C90" s="156"/>
      <c r="D90" s="156"/>
      <c r="E90" s="156"/>
      <c r="F90" s="156"/>
      <c r="G90" s="156"/>
      <c r="H90" s="156"/>
      <c r="I90" s="156"/>
      <c r="J90" s="156"/>
    </row>
    <row r="91" spans="1:10">
      <c r="A91" s="156"/>
      <c r="B91" s="156"/>
      <c r="C91" s="156"/>
      <c r="D91" s="156"/>
      <c r="E91" s="156"/>
      <c r="F91" s="156"/>
      <c r="G91" s="156"/>
      <c r="H91" s="156"/>
      <c r="I91" s="156"/>
      <c r="J91" s="156"/>
    </row>
    <row r="92" spans="1:10">
      <c r="A92" s="156"/>
      <c r="B92" s="156"/>
      <c r="C92" s="156"/>
      <c r="D92" s="156"/>
      <c r="E92" s="156"/>
      <c r="F92" s="156"/>
      <c r="G92" s="156"/>
      <c r="H92" s="156"/>
      <c r="I92" s="156"/>
      <c r="J92" s="156"/>
    </row>
    <row r="93" spans="1:10">
      <c r="A93" s="156"/>
      <c r="B93" s="156"/>
      <c r="C93" s="156"/>
      <c r="D93" s="156"/>
      <c r="E93" s="156"/>
      <c r="F93" s="156"/>
      <c r="G93" s="156"/>
      <c r="H93" s="156"/>
      <c r="I93" s="156"/>
      <c r="J93" s="156"/>
    </row>
    <row r="94" spans="1:10">
      <c r="A94" s="156"/>
      <c r="B94" s="156"/>
      <c r="C94" s="156"/>
      <c r="D94" s="156"/>
      <c r="E94" s="156"/>
      <c r="F94" s="156"/>
      <c r="G94" s="156"/>
      <c r="H94" s="156"/>
      <c r="I94" s="156"/>
      <c r="J94" s="156"/>
    </row>
    <row r="95" spans="1:10">
      <c r="A95" s="156"/>
      <c r="B95" s="156"/>
      <c r="C95" s="156"/>
      <c r="D95" s="156"/>
      <c r="E95" s="156"/>
      <c r="F95" s="156"/>
      <c r="G95" s="156"/>
      <c r="H95" s="156"/>
      <c r="I95" s="156"/>
      <c r="J95" s="156"/>
    </row>
    <row r="96" spans="1:10">
      <c r="A96" s="156"/>
      <c r="B96" s="156"/>
      <c r="C96" s="156"/>
      <c r="D96" s="156"/>
      <c r="E96" s="156"/>
      <c r="F96" s="156"/>
      <c r="G96" s="156"/>
      <c r="H96" s="156"/>
      <c r="I96" s="156"/>
      <c r="J96" s="156"/>
    </row>
    <row r="97" spans="1:10">
      <c r="A97" s="156"/>
      <c r="B97" s="156"/>
      <c r="C97" s="156"/>
      <c r="D97" s="156"/>
      <c r="E97" s="156"/>
      <c r="F97" s="156"/>
      <c r="G97" s="156"/>
      <c r="H97" s="156"/>
      <c r="I97" s="156"/>
      <c r="J97" s="156"/>
    </row>
    <row r="98" spans="1:10">
      <c r="A98" s="156"/>
      <c r="B98" s="156"/>
      <c r="C98" s="156"/>
      <c r="D98" s="156"/>
      <c r="E98" s="156"/>
      <c r="F98" s="156"/>
      <c r="G98" s="156"/>
      <c r="H98" s="156"/>
      <c r="I98" s="156"/>
      <c r="J98" s="156"/>
    </row>
    <row r="99" spans="1:10">
      <c r="A99" s="156"/>
      <c r="B99" s="156"/>
      <c r="C99" s="156"/>
      <c r="D99" s="156"/>
      <c r="E99" s="156"/>
      <c r="F99" s="156"/>
      <c r="G99" s="156"/>
      <c r="H99" s="156"/>
      <c r="I99" s="156"/>
      <c r="J99" s="156"/>
    </row>
    <row r="100" spans="1:10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</row>
    <row r="101" spans="1:10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</row>
    <row r="102" spans="1:10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</row>
    <row r="104" spans="1:10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</row>
    <row r="105" spans="1:10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</row>
    <row r="106" spans="1:10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</row>
    <row r="107" spans="1:10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</row>
    <row r="108" spans="1:10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</row>
    <row r="109" spans="1:10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</row>
    <row r="110" spans="1:10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</row>
    <row r="111" spans="1:10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</row>
    <row r="112" spans="1:10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</row>
    <row r="113" spans="1:10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</row>
    <row r="114" spans="1:10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</row>
    <row r="115" spans="1:10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</row>
    <row r="116" spans="1:10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</row>
    <row r="117" spans="1:10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0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</row>
    <row r="119" spans="1:10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</row>
    <row r="120" spans="1:10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</row>
    <row r="121" spans="1:10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</row>
    <row r="122" spans="1:10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</row>
    <row r="123" spans="1:10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</row>
    <row r="124" spans="1:10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</row>
    <row r="125" spans="1:10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</row>
    <row r="126" spans="1:10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</row>
    <row r="127" spans="1:10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</row>
    <row r="128" spans="1:10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</row>
    <row r="129" spans="1:10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</row>
    <row r="130" spans="1:10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</row>
    <row r="131" spans="1:10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</row>
    <row r="132" spans="1:10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</row>
    <row r="133" spans="1:10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</row>
    <row r="134" spans="1:10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</row>
    <row r="135" spans="1:10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</row>
    <row r="136" spans="1:10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</row>
    <row r="137" spans="1:10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</row>
    <row r="138" spans="1:10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</row>
    <row r="139" spans="1:10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</row>
    <row r="140" spans="1:10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</row>
    <row r="141" spans="1:10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</row>
    <row r="142" spans="1:10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</row>
    <row r="143" spans="1:10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</row>
    <row r="144" spans="1:10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</row>
    <row r="145" spans="1:10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1:10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</row>
    <row r="147" spans="1:10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</row>
    <row r="149" spans="1:10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</row>
    <row r="150" spans="1:10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</row>
  </sheetData>
  <mergeCells count="126">
    <mergeCell ref="B65:D65"/>
    <mergeCell ref="E65:F65"/>
    <mergeCell ref="G65:H65"/>
    <mergeCell ref="B68:C68"/>
    <mergeCell ref="D68:E68"/>
    <mergeCell ref="I21:J21"/>
    <mergeCell ref="A61:D61"/>
    <mergeCell ref="E61:F61"/>
    <mergeCell ref="G61:J61"/>
    <mergeCell ref="A62:D62"/>
    <mergeCell ref="E62:F62"/>
    <mergeCell ref="G62:J62"/>
    <mergeCell ref="A58:J58"/>
    <mergeCell ref="A59:D59"/>
    <mergeCell ref="E59:F59"/>
    <mergeCell ref="G59:J59"/>
    <mergeCell ref="A60:D60"/>
    <mergeCell ref="E60:F60"/>
    <mergeCell ref="G60:J60"/>
    <mergeCell ref="A55:D55"/>
    <mergeCell ref="E55:F55"/>
    <mergeCell ref="G55:J55"/>
    <mergeCell ref="A56:D56"/>
    <mergeCell ref="E56:F56"/>
    <mergeCell ref="G56:J56"/>
    <mergeCell ref="A53:D53"/>
    <mergeCell ref="E53:F53"/>
    <mergeCell ref="G53:J53"/>
    <mergeCell ref="A54:D54"/>
    <mergeCell ref="E54:F54"/>
    <mergeCell ref="G54:J54"/>
    <mergeCell ref="A51:D51"/>
    <mergeCell ref="E51:F51"/>
    <mergeCell ref="G51:J51"/>
    <mergeCell ref="A52:D52"/>
    <mergeCell ref="E52:F52"/>
    <mergeCell ref="G52:J52"/>
    <mergeCell ref="A45:J45"/>
    <mergeCell ref="D47:F47"/>
    <mergeCell ref="A49:D49"/>
    <mergeCell ref="E49:F49"/>
    <mergeCell ref="G49:J49"/>
    <mergeCell ref="A50:D50"/>
    <mergeCell ref="E50:F50"/>
    <mergeCell ref="G50:J50"/>
    <mergeCell ref="A25:C25"/>
    <mergeCell ref="D25:E25"/>
    <mergeCell ref="F25:H25"/>
    <mergeCell ref="I25:J25"/>
    <mergeCell ref="A27:J27"/>
    <mergeCell ref="A36:J36"/>
    <mergeCell ref="A23:C23"/>
    <mergeCell ref="D23:E23"/>
    <mergeCell ref="F23:H23"/>
    <mergeCell ref="I23:J23"/>
    <mergeCell ref="A24:C24"/>
    <mergeCell ref="D24:E24"/>
    <mergeCell ref="F24:H24"/>
    <mergeCell ref="I24:J24"/>
    <mergeCell ref="A21:C21"/>
    <mergeCell ref="D21:E21"/>
    <mergeCell ref="A22:C22"/>
    <mergeCell ref="D22:E22"/>
    <mergeCell ref="F22:H22"/>
    <mergeCell ref="I22:J22"/>
    <mergeCell ref="F21:H21"/>
    <mergeCell ref="A20:C20"/>
    <mergeCell ref="D20:E20"/>
    <mergeCell ref="F20:H20"/>
    <mergeCell ref="I20:J20"/>
    <mergeCell ref="A19:C19"/>
    <mergeCell ref="D19:E19"/>
    <mergeCell ref="F19:H19"/>
    <mergeCell ref="I19:J19"/>
    <mergeCell ref="A17:C17"/>
    <mergeCell ref="D17:E17"/>
    <mergeCell ref="F17:H17"/>
    <mergeCell ref="I17:J17"/>
    <mergeCell ref="A18:C18"/>
    <mergeCell ref="D18:E18"/>
    <mergeCell ref="F18:H18"/>
    <mergeCell ref="I18:J18"/>
    <mergeCell ref="A15:C15"/>
    <mergeCell ref="D15:E15"/>
    <mergeCell ref="F15:H15"/>
    <mergeCell ref="I15:J15"/>
    <mergeCell ref="A16:C16"/>
    <mergeCell ref="D16:E16"/>
    <mergeCell ref="F16:H16"/>
    <mergeCell ref="I16:J16"/>
    <mergeCell ref="A13:C13"/>
    <mergeCell ref="D13:E13"/>
    <mergeCell ref="F13:H13"/>
    <mergeCell ref="I13:J13"/>
    <mergeCell ref="A14:C14"/>
    <mergeCell ref="D14:E14"/>
    <mergeCell ref="F14:H14"/>
    <mergeCell ref="I14:J14"/>
    <mergeCell ref="A10:C10"/>
    <mergeCell ref="D10:E10"/>
    <mergeCell ref="F10:H10"/>
    <mergeCell ref="I10:J10"/>
    <mergeCell ref="A12:C12"/>
    <mergeCell ref="D12:E12"/>
    <mergeCell ref="F12:H12"/>
    <mergeCell ref="I12:J12"/>
    <mergeCell ref="A11:C11"/>
    <mergeCell ref="D11:E11"/>
    <mergeCell ref="F11:H11"/>
    <mergeCell ref="I11:J11"/>
    <mergeCell ref="A8:C8"/>
    <mergeCell ref="D8:E8"/>
    <mergeCell ref="F8:H8"/>
    <mergeCell ref="I8:J8"/>
    <mergeCell ref="A9:C9"/>
    <mergeCell ref="D9:E9"/>
    <mergeCell ref="F9:H9"/>
    <mergeCell ref="I9:J9"/>
    <mergeCell ref="A2:J2"/>
    <mergeCell ref="A3:B3"/>
    <mergeCell ref="C3:D3"/>
    <mergeCell ref="E5:G5"/>
    <mergeCell ref="A7:C7"/>
    <mergeCell ref="D7:E7"/>
    <mergeCell ref="F7:H7"/>
    <mergeCell ref="I7:J7"/>
  </mergeCells>
  <pageMargins left="0.70866141732283472" right="0.31496062992125984" top="0.15748031496062992" bottom="0.15748031496062992" header="0.31496062992125984" footer="0.31496062992125984"/>
  <pageSetup paperSize="9" scale="77" fitToHeight="3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opLeftCell="A20" workbookViewId="0">
      <selection activeCell="I38" sqref="I38:J38"/>
    </sheetView>
  </sheetViews>
  <sheetFormatPr defaultColWidth="8.85546875" defaultRowHeight="15"/>
  <cols>
    <col min="1" max="1" width="6.42578125" style="1" customWidth="1"/>
    <col min="2" max="2" width="19.85546875" style="1" customWidth="1"/>
    <col min="3" max="3" width="8.140625" style="1" customWidth="1"/>
    <col min="4" max="4" width="12.5703125" style="1" customWidth="1"/>
    <col min="5" max="5" width="15.5703125" style="1" customWidth="1"/>
    <col min="6" max="6" width="16" style="1" customWidth="1"/>
    <col min="7" max="7" width="18" style="1" customWidth="1"/>
    <col min="8" max="8" width="14.5703125" style="1" customWidth="1"/>
    <col min="9" max="9" width="12.71093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7.5" customHeight="1">
      <c r="A1" s="29"/>
      <c r="B1" s="30"/>
      <c r="C1" s="12"/>
      <c r="D1" s="12"/>
      <c r="E1" s="31"/>
      <c r="F1" s="31"/>
      <c r="G1" s="31"/>
      <c r="H1" s="31"/>
      <c r="I1" s="31"/>
      <c r="J1" s="32"/>
    </row>
    <row r="2" spans="1:12" ht="15.75" customHeight="1">
      <c r="A2" s="340" t="s">
        <v>167</v>
      </c>
      <c r="B2" s="340"/>
      <c r="C2" s="340"/>
      <c r="D2" s="340"/>
      <c r="E2" s="340"/>
      <c r="F2" s="340"/>
      <c r="G2" s="340"/>
      <c r="H2" s="340"/>
      <c r="I2" s="340"/>
      <c r="J2" s="340"/>
      <c r="K2" s="33"/>
      <c r="L2" s="33"/>
    </row>
    <row r="3" spans="1:12" ht="24.75" customHeight="1">
      <c r="A3" s="344" t="s">
        <v>168</v>
      </c>
      <c r="B3" s="344"/>
      <c r="C3" s="344"/>
      <c r="D3" s="343">
        <v>111</v>
      </c>
      <c r="E3" s="343"/>
      <c r="F3" s="343"/>
      <c r="G3" s="38"/>
      <c r="H3" s="38"/>
      <c r="I3" s="38"/>
      <c r="J3" s="38"/>
      <c r="K3" s="34"/>
      <c r="L3" s="34"/>
    </row>
    <row r="4" spans="1:12" ht="15.75" customHeight="1">
      <c r="A4" s="344" t="s">
        <v>169</v>
      </c>
      <c r="B4" s="344"/>
      <c r="C4" s="344"/>
      <c r="D4" s="344"/>
      <c r="E4" s="341" t="s">
        <v>6</v>
      </c>
      <c r="F4" s="341"/>
      <c r="G4" s="341"/>
      <c r="H4" s="341"/>
      <c r="I4" s="341"/>
      <c r="J4" s="341"/>
      <c r="K4" s="34"/>
      <c r="L4" s="34"/>
    </row>
    <row r="5" spans="1:12" ht="17.25" customHeight="1">
      <c r="B5" s="342" t="s">
        <v>170</v>
      </c>
      <c r="C5" s="342"/>
      <c r="D5" s="342"/>
      <c r="E5" s="342"/>
      <c r="F5" s="342"/>
      <c r="G5" s="342"/>
      <c r="H5" s="39"/>
      <c r="I5" s="36"/>
      <c r="J5" s="36"/>
    </row>
    <row r="6" spans="1:12" ht="74.25" customHeight="1">
      <c r="A6" s="294" t="s">
        <v>145</v>
      </c>
      <c r="B6" s="345" t="s">
        <v>311</v>
      </c>
      <c r="C6" s="294" t="s">
        <v>171</v>
      </c>
      <c r="D6" s="313" t="s">
        <v>172</v>
      </c>
      <c r="E6" s="314"/>
      <c r="F6" s="314"/>
      <c r="G6" s="315"/>
      <c r="H6" s="294" t="s">
        <v>176</v>
      </c>
      <c r="I6" s="294" t="s">
        <v>177</v>
      </c>
      <c r="J6" s="294" t="s">
        <v>178</v>
      </c>
    </row>
    <row r="7" spans="1:12">
      <c r="A7" s="295"/>
      <c r="B7" s="346"/>
      <c r="C7" s="295"/>
      <c r="D7" s="294" t="s">
        <v>56</v>
      </c>
      <c r="E7" s="313" t="s">
        <v>2</v>
      </c>
      <c r="F7" s="314"/>
      <c r="G7" s="315"/>
      <c r="H7" s="295"/>
      <c r="I7" s="295"/>
      <c r="J7" s="295"/>
    </row>
    <row r="8" spans="1:12" ht="45">
      <c r="A8" s="296"/>
      <c r="B8" s="347"/>
      <c r="C8" s="296"/>
      <c r="D8" s="296"/>
      <c r="E8" s="8" t="s">
        <v>173</v>
      </c>
      <c r="F8" s="8" t="s">
        <v>174</v>
      </c>
      <c r="G8" s="8" t="s">
        <v>175</v>
      </c>
      <c r="H8" s="296"/>
      <c r="I8" s="296"/>
      <c r="J8" s="296"/>
    </row>
    <row r="9" spans="1:1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2">
      <c r="A10" s="41">
        <v>1</v>
      </c>
      <c r="B10" s="42" t="s">
        <v>348</v>
      </c>
      <c r="C10" s="41">
        <v>1</v>
      </c>
      <c r="D10" s="125">
        <f>E10+F10+G10+H10+I10</f>
        <v>53279.08</v>
      </c>
      <c r="E10" s="126">
        <v>39638.18</v>
      </c>
      <c r="F10" s="44"/>
      <c r="G10" s="126"/>
      <c r="H10" s="100">
        <v>13640.9</v>
      </c>
      <c r="I10" s="41"/>
      <c r="J10" s="45">
        <f>C10*D10*12</f>
        <v>639348.96</v>
      </c>
    </row>
    <row r="11" spans="1:12" ht="21.75" customHeight="1">
      <c r="A11" s="41">
        <v>2</v>
      </c>
      <c r="B11" s="42" t="s">
        <v>349</v>
      </c>
      <c r="C11" s="41">
        <v>2.6</v>
      </c>
      <c r="D11" s="125">
        <f t="shared" ref="D11:D25" si="0">E11+F11+G11+H11+I11</f>
        <v>46376.667999999998</v>
      </c>
      <c r="E11" s="44">
        <v>35674.36</v>
      </c>
      <c r="F11" s="44"/>
      <c r="G11" s="44"/>
      <c r="H11" s="127">
        <f>E11*30%</f>
        <v>10702.307999999999</v>
      </c>
      <c r="I11" s="41"/>
      <c r="J11" s="45">
        <f t="shared" ref="J11:J21" si="1">C11*D11*12</f>
        <v>1446952.0416000001</v>
      </c>
    </row>
    <row r="12" spans="1:12">
      <c r="A12" s="43">
        <v>3</v>
      </c>
      <c r="B12" s="42" t="s">
        <v>350</v>
      </c>
      <c r="C12" s="41">
        <v>1</v>
      </c>
      <c r="D12" s="125">
        <f t="shared" si="0"/>
        <v>40521.702000000005</v>
      </c>
      <c r="E12" s="44">
        <v>31170.54</v>
      </c>
      <c r="F12" s="44"/>
      <c r="G12" s="44"/>
      <c r="H12" s="127">
        <f t="shared" ref="H12:H25" si="2">E12*30%</f>
        <v>9351.1620000000003</v>
      </c>
      <c r="I12" s="41"/>
      <c r="J12" s="45">
        <f t="shared" si="1"/>
        <v>486260.42400000006</v>
      </c>
    </row>
    <row r="13" spans="1:12">
      <c r="A13" s="43">
        <v>4</v>
      </c>
      <c r="B13" s="42" t="s">
        <v>351</v>
      </c>
      <c r="C13" s="41">
        <v>1</v>
      </c>
      <c r="D13" s="125">
        <f t="shared" si="0"/>
        <v>18008.665999999997</v>
      </c>
      <c r="E13" s="44">
        <v>13852.82</v>
      </c>
      <c r="F13" s="44"/>
      <c r="G13" s="44"/>
      <c r="H13" s="127">
        <f t="shared" si="2"/>
        <v>4155.8459999999995</v>
      </c>
      <c r="I13" s="41"/>
      <c r="J13" s="45">
        <f t="shared" si="1"/>
        <v>216103.99199999997</v>
      </c>
    </row>
    <row r="14" spans="1:12" ht="30">
      <c r="A14" s="43">
        <v>5</v>
      </c>
      <c r="B14" s="42" t="s">
        <v>352</v>
      </c>
      <c r="C14" s="41">
        <v>1</v>
      </c>
      <c r="D14" s="125">
        <f t="shared" si="0"/>
        <v>14876.666999999999</v>
      </c>
      <c r="E14" s="44">
        <v>11443.59</v>
      </c>
      <c r="F14" s="44"/>
      <c r="G14" s="44"/>
      <c r="H14" s="127">
        <f t="shared" si="2"/>
        <v>3433.0769999999998</v>
      </c>
      <c r="I14" s="41"/>
      <c r="J14" s="45">
        <f t="shared" si="1"/>
        <v>178520.00399999999</v>
      </c>
    </row>
    <row r="15" spans="1:12">
      <c r="A15" s="43">
        <v>6</v>
      </c>
      <c r="B15" s="42" t="s">
        <v>353</v>
      </c>
      <c r="C15" s="41">
        <v>0.5</v>
      </c>
      <c r="D15" s="125">
        <f t="shared" si="0"/>
        <v>5970.25</v>
      </c>
      <c r="E15" s="44">
        <v>4592.5</v>
      </c>
      <c r="F15" s="44"/>
      <c r="G15" s="44"/>
      <c r="H15" s="127">
        <f t="shared" si="2"/>
        <v>1377.75</v>
      </c>
      <c r="I15" s="41"/>
      <c r="J15" s="45">
        <f t="shared" si="1"/>
        <v>35821.5</v>
      </c>
    </row>
    <row r="16" spans="1:12">
      <c r="A16" s="43">
        <v>7</v>
      </c>
      <c r="B16" s="42" t="s">
        <v>354</v>
      </c>
      <c r="C16" s="41">
        <v>1.5</v>
      </c>
      <c r="D16" s="125">
        <f t="shared" si="0"/>
        <v>35821.5</v>
      </c>
      <c r="E16" s="44">
        <v>27555</v>
      </c>
      <c r="F16" s="44"/>
      <c r="G16" s="44"/>
      <c r="H16" s="127">
        <f t="shared" si="2"/>
        <v>8266.5</v>
      </c>
      <c r="I16" s="41"/>
      <c r="J16" s="45">
        <f t="shared" si="1"/>
        <v>644787</v>
      </c>
    </row>
    <row r="17" spans="1:10">
      <c r="A17" s="43">
        <v>8</v>
      </c>
      <c r="B17" s="42" t="s">
        <v>355</v>
      </c>
      <c r="C17" s="41">
        <v>0.5</v>
      </c>
      <c r="D17" s="125">
        <f t="shared" si="0"/>
        <v>6850.869999999999</v>
      </c>
      <c r="E17" s="44">
        <v>5269.9</v>
      </c>
      <c r="F17" s="44"/>
      <c r="G17" s="44"/>
      <c r="H17" s="127">
        <f t="shared" si="2"/>
        <v>1580.9699999999998</v>
      </c>
      <c r="I17" s="41"/>
      <c r="J17" s="45">
        <f t="shared" si="1"/>
        <v>41105.219999999994</v>
      </c>
    </row>
    <row r="18" spans="1:10" ht="45">
      <c r="A18" s="43">
        <v>9</v>
      </c>
      <c r="B18" s="42" t="s">
        <v>356</v>
      </c>
      <c r="C18" s="41">
        <v>1.5</v>
      </c>
      <c r="D18" s="125">
        <f t="shared" si="0"/>
        <v>18204.498</v>
      </c>
      <c r="E18" s="44">
        <v>14003.46</v>
      </c>
      <c r="F18" s="44"/>
      <c r="G18" s="44"/>
      <c r="H18" s="127">
        <f t="shared" si="2"/>
        <v>4201.0379999999996</v>
      </c>
      <c r="I18" s="41"/>
      <c r="J18" s="45">
        <f t="shared" si="1"/>
        <v>327680.96399999998</v>
      </c>
    </row>
    <row r="19" spans="1:10" ht="30">
      <c r="A19" s="43">
        <v>10</v>
      </c>
      <c r="B19" s="42" t="s">
        <v>357</v>
      </c>
      <c r="C19" s="41">
        <v>2</v>
      </c>
      <c r="D19" s="125">
        <f t="shared" si="0"/>
        <v>22958</v>
      </c>
      <c r="E19" s="44">
        <v>17660</v>
      </c>
      <c r="F19" s="44"/>
      <c r="G19" s="44"/>
      <c r="H19" s="127">
        <f t="shared" si="2"/>
        <v>5298</v>
      </c>
      <c r="I19" s="41"/>
      <c r="J19" s="45">
        <f t="shared" si="1"/>
        <v>550992</v>
      </c>
    </row>
    <row r="20" spans="1:10">
      <c r="A20" s="43">
        <v>11</v>
      </c>
      <c r="B20" s="42" t="s">
        <v>358</v>
      </c>
      <c r="C20" s="41">
        <v>0.5</v>
      </c>
      <c r="D20" s="125">
        <f t="shared" si="0"/>
        <v>5739.5</v>
      </c>
      <c r="E20" s="44">
        <v>4415</v>
      </c>
      <c r="F20" s="44"/>
      <c r="G20" s="44"/>
      <c r="H20" s="127">
        <f t="shared" si="2"/>
        <v>1324.5</v>
      </c>
      <c r="I20" s="41"/>
      <c r="J20" s="45">
        <f t="shared" si="1"/>
        <v>34437</v>
      </c>
    </row>
    <row r="21" spans="1:10">
      <c r="A21" s="43">
        <v>12</v>
      </c>
      <c r="B21" s="42" t="s">
        <v>359</v>
      </c>
      <c r="C21" s="8">
        <v>3</v>
      </c>
      <c r="D21" s="125">
        <f t="shared" si="0"/>
        <v>41289.69</v>
      </c>
      <c r="E21" s="44">
        <v>28910.7</v>
      </c>
      <c r="F21" s="44">
        <v>3705.78</v>
      </c>
      <c r="G21" s="44"/>
      <c r="H21" s="127">
        <f t="shared" si="2"/>
        <v>8673.2099999999991</v>
      </c>
      <c r="I21" s="8"/>
      <c r="J21" s="45">
        <f t="shared" si="1"/>
        <v>1486428.84</v>
      </c>
    </row>
    <row r="22" spans="1:10">
      <c r="A22" s="43">
        <v>13</v>
      </c>
      <c r="B22" s="42" t="s">
        <v>360</v>
      </c>
      <c r="C22" s="8">
        <v>46.85</v>
      </c>
      <c r="D22" s="125">
        <v>33212.19</v>
      </c>
      <c r="E22" s="44">
        <v>25547.84</v>
      </c>
      <c r="F22" s="44"/>
      <c r="G22" s="44"/>
      <c r="H22" s="127">
        <f t="shared" si="2"/>
        <v>7664.3519999999999</v>
      </c>
      <c r="I22" s="8"/>
      <c r="J22" s="45">
        <v>12041989.439999999</v>
      </c>
    </row>
    <row r="23" spans="1:10">
      <c r="A23" s="43">
        <v>14</v>
      </c>
      <c r="B23" s="42"/>
      <c r="C23" s="41"/>
      <c r="D23" s="125">
        <f t="shared" si="0"/>
        <v>0</v>
      </c>
      <c r="E23" s="44"/>
      <c r="F23" s="44"/>
      <c r="G23" s="44"/>
      <c r="H23" s="127">
        <f t="shared" si="2"/>
        <v>0</v>
      </c>
      <c r="I23" s="41"/>
      <c r="J23" s="45">
        <f t="shared" ref="J23:J25" si="3">C23*D23*12</f>
        <v>0</v>
      </c>
    </row>
    <row r="24" spans="1:10">
      <c r="A24" s="43">
        <v>15</v>
      </c>
      <c r="B24" s="42"/>
      <c r="C24" s="41"/>
      <c r="D24" s="125">
        <f t="shared" si="0"/>
        <v>0</v>
      </c>
      <c r="E24" s="44"/>
      <c r="F24" s="44"/>
      <c r="G24" s="44"/>
      <c r="H24" s="127">
        <f t="shared" si="2"/>
        <v>0</v>
      </c>
      <c r="I24" s="41"/>
      <c r="J24" s="45">
        <f t="shared" si="3"/>
        <v>0</v>
      </c>
    </row>
    <row r="25" spans="1:10">
      <c r="A25" s="43">
        <v>16</v>
      </c>
      <c r="B25" s="42"/>
      <c r="C25" s="8"/>
      <c r="D25" s="125">
        <f t="shared" si="0"/>
        <v>0</v>
      </c>
      <c r="E25" s="44"/>
      <c r="F25" s="44"/>
      <c r="G25" s="44"/>
      <c r="H25" s="127">
        <f t="shared" si="2"/>
        <v>0</v>
      </c>
      <c r="I25" s="8"/>
      <c r="J25" s="45">
        <f t="shared" si="3"/>
        <v>0</v>
      </c>
    </row>
    <row r="26" spans="1:10" ht="15" customHeight="1">
      <c r="A26" s="348" t="s">
        <v>10</v>
      </c>
      <c r="B26" s="349"/>
      <c r="C26" s="8"/>
      <c r="D26" s="8"/>
      <c r="E26" s="8" t="s">
        <v>70</v>
      </c>
      <c r="F26" s="8" t="s">
        <v>70</v>
      </c>
      <c r="G26" s="8" t="s">
        <v>70</v>
      </c>
      <c r="H26" s="8" t="s">
        <v>70</v>
      </c>
      <c r="I26" s="8" t="s">
        <v>70</v>
      </c>
      <c r="J26" s="46">
        <f>SUM(J10:J25)-348.39</f>
        <v>18130078.9956</v>
      </c>
    </row>
    <row r="27" spans="1:10" ht="27.75" customHeight="1">
      <c r="A27" s="40"/>
      <c r="B27" s="342" t="s">
        <v>180</v>
      </c>
      <c r="C27" s="342"/>
      <c r="D27" s="342"/>
      <c r="E27" s="342"/>
      <c r="F27" s="342"/>
      <c r="G27" s="342"/>
      <c r="H27" s="40"/>
      <c r="I27" s="40"/>
      <c r="J27" s="40"/>
    </row>
    <row r="28" spans="1:10" ht="45">
      <c r="A28" s="8" t="s">
        <v>145</v>
      </c>
      <c r="B28" s="313" t="s">
        <v>181</v>
      </c>
      <c r="C28" s="314"/>
      <c r="D28" s="315"/>
      <c r="E28" s="313" t="s">
        <v>182</v>
      </c>
      <c r="F28" s="315"/>
      <c r="G28" s="8" t="s">
        <v>183</v>
      </c>
      <c r="H28" s="8" t="s">
        <v>184</v>
      </c>
      <c r="I28" s="313" t="s">
        <v>185</v>
      </c>
      <c r="J28" s="315"/>
    </row>
    <row r="29" spans="1:10">
      <c r="A29" s="8"/>
      <c r="B29" s="313"/>
      <c r="C29" s="314"/>
      <c r="D29" s="315"/>
      <c r="E29" s="313"/>
      <c r="F29" s="315"/>
      <c r="G29" s="8"/>
      <c r="H29" s="8"/>
      <c r="I29" s="313"/>
      <c r="J29" s="315"/>
    </row>
    <row r="30" spans="1:10" hidden="1">
      <c r="A30" s="8"/>
      <c r="B30" s="313"/>
      <c r="C30" s="314"/>
      <c r="D30" s="315"/>
      <c r="E30" s="313"/>
      <c r="F30" s="315"/>
      <c r="G30" s="8"/>
      <c r="H30" s="8"/>
      <c r="I30" s="313"/>
      <c r="J30" s="315"/>
    </row>
    <row r="31" spans="1:10" hidden="1">
      <c r="A31" s="8"/>
      <c r="B31" s="313"/>
      <c r="C31" s="314"/>
      <c r="D31" s="315"/>
      <c r="E31" s="313"/>
      <c r="F31" s="315"/>
      <c r="G31" s="8"/>
      <c r="H31" s="8"/>
      <c r="I31" s="313"/>
      <c r="J31" s="315"/>
    </row>
    <row r="32" spans="1:10">
      <c r="A32" s="8"/>
      <c r="B32" s="350" t="s">
        <v>10</v>
      </c>
      <c r="C32" s="351"/>
      <c r="D32" s="352"/>
      <c r="E32" s="313" t="s">
        <v>70</v>
      </c>
      <c r="F32" s="315"/>
      <c r="G32" s="8" t="s">
        <v>70</v>
      </c>
      <c r="H32" s="8" t="s">
        <v>70</v>
      </c>
      <c r="I32" s="313"/>
      <c r="J32" s="315"/>
    </row>
    <row r="33" spans="1:10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.75">
      <c r="A34" s="40"/>
      <c r="B34" s="342" t="s">
        <v>186</v>
      </c>
      <c r="C34" s="342"/>
      <c r="D34" s="342"/>
      <c r="E34" s="342"/>
      <c r="F34" s="342"/>
      <c r="G34" s="342"/>
      <c r="H34" s="40"/>
      <c r="I34" s="40"/>
      <c r="J34" s="40"/>
    </row>
    <row r="35" spans="1:10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32.25" customHeight="1">
      <c r="A36" s="8" t="s">
        <v>145</v>
      </c>
      <c r="B36" s="313" t="s">
        <v>181</v>
      </c>
      <c r="C36" s="314"/>
      <c r="D36" s="315"/>
      <c r="E36" s="313" t="s">
        <v>187</v>
      </c>
      <c r="F36" s="315"/>
      <c r="G36" s="8" t="s">
        <v>188</v>
      </c>
      <c r="H36" s="8" t="s">
        <v>189</v>
      </c>
      <c r="I36" s="313" t="s">
        <v>185</v>
      </c>
      <c r="J36" s="315"/>
    </row>
    <row r="37" spans="1:10">
      <c r="A37" s="8">
        <v>1</v>
      </c>
      <c r="B37" s="313" t="s">
        <v>398</v>
      </c>
      <c r="C37" s="314"/>
      <c r="D37" s="315"/>
      <c r="E37" s="313">
        <v>1</v>
      </c>
      <c r="F37" s="315"/>
      <c r="G37" s="8">
        <v>7</v>
      </c>
      <c r="H37" s="8">
        <v>50</v>
      </c>
      <c r="I37" s="313">
        <v>600</v>
      </c>
      <c r="J37" s="315"/>
    </row>
    <row r="38" spans="1:10" ht="15" customHeight="1">
      <c r="A38" s="8"/>
      <c r="B38" s="350" t="s">
        <v>10</v>
      </c>
      <c r="C38" s="351"/>
      <c r="D38" s="352"/>
      <c r="E38" s="313" t="s">
        <v>70</v>
      </c>
      <c r="F38" s="315"/>
      <c r="G38" s="8" t="s">
        <v>70</v>
      </c>
      <c r="H38" s="8" t="s">
        <v>70</v>
      </c>
      <c r="I38" s="313"/>
      <c r="J38" s="315"/>
    </row>
    <row r="39" spans="1:10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50.25" customHeight="1">
      <c r="B40" s="276" t="s">
        <v>190</v>
      </c>
      <c r="C40" s="276"/>
      <c r="D40" s="276"/>
      <c r="E40" s="276"/>
      <c r="F40" s="276"/>
      <c r="G40" s="276"/>
      <c r="H40" s="276"/>
      <c r="I40" s="276"/>
      <c r="J40" s="16"/>
    </row>
    <row r="41" spans="1:10">
      <c r="A41" s="8" t="s">
        <v>145</v>
      </c>
      <c r="B41" s="313" t="s">
        <v>191</v>
      </c>
      <c r="C41" s="314"/>
      <c r="D41" s="314"/>
      <c r="E41" s="314"/>
      <c r="F41" s="315"/>
      <c r="G41" s="313" t="s">
        <v>192</v>
      </c>
      <c r="H41" s="315"/>
      <c r="I41" s="313" t="s">
        <v>193</v>
      </c>
      <c r="J41" s="315"/>
    </row>
    <row r="42" spans="1:10">
      <c r="A42" s="8">
        <v>1</v>
      </c>
      <c r="B42" s="313">
        <v>2</v>
      </c>
      <c r="C42" s="314"/>
      <c r="D42" s="314"/>
      <c r="E42" s="314"/>
      <c r="F42" s="315"/>
      <c r="G42" s="313">
        <v>3</v>
      </c>
      <c r="H42" s="315"/>
      <c r="I42" s="313">
        <v>4</v>
      </c>
      <c r="J42" s="315"/>
    </row>
    <row r="43" spans="1:10" ht="36.75" customHeight="1">
      <c r="A43" s="8"/>
      <c r="B43" s="316" t="s">
        <v>194</v>
      </c>
      <c r="C43" s="317"/>
      <c r="D43" s="317"/>
      <c r="E43" s="317"/>
      <c r="F43" s="318"/>
      <c r="G43" s="353">
        <v>18130078.9956</v>
      </c>
      <c r="H43" s="354"/>
      <c r="I43" s="353">
        <f>I44+I45+I46</f>
        <v>3988617.379032</v>
      </c>
      <c r="J43" s="354"/>
    </row>
    <row r="44" spans="1:10" ht="35.25" customHeight="1">
      <c r="A44" s="8"/>
      <c r="B44" s="316" t="s">
        <v>198</v>
      </c>
      <c r="C44" s="317"/>
      <c r="D44" s="317"/>
      <c r="E44" s="317"/>
      <c r="F44" s="318"/>
      <c r="G44" s="355"/>
      <c r="H44" s="356"/>
      <c r="I44" s="353">
        <f>G43*22%</f>
        <v>3988617.379032</v>
      </c>
      <c r="J44" s="354"/>
    </row>
    <row r="45" spans="1:10" ht="22.5" customHeight="1">
      <c r="A45" s="8"/>
      <c r="B45" s="316" t="s">
        <v>195</v>
      </c>
      <c r="C45" s="317"/>
      <c r="D45" s="317"/>
      <c r="E45" s="317"/>
      <c r="F45" s="318"/>
      <c r="G45" s="355"/>
      <c r="H45" s="356"/>
      <c r="I45" s="359">
        <v>0</v>
      </c>
      <c r="J45" s="360"/>
    </row>
    <row r="46" spans="1:10" ht="35.25" customHeight="1">
      <c r="A46" s="8"/>
      <c r="B46" s="316" t="s">
        <v>196</v>
      </c>
      <c r="C46" s="317"/>
      <c r="D46" s="317"/>
      <c r="E46" s="317"/>
      <c r="F46" s="318"/>
      <c r="G46" s="355"/>
      <c r="H46" s="356"/>
      <c r="I46" s="359">
        <v>0</v>
      </c>
      <c r="J46" s="360"/>
    </row>
    <row r="47" spans="1:10" ht="31.5" customHeight="1">
      <c r="A47" s="8"/>
      <c r="B47" s="316" t="s">
        <v>197</v>
      </c>
      <c r="C47" s="317"/>
      <c r="D47" s="317"/>
      <c r="E47" s="317"/>
      <c r="F47" s="318"/>
      <c r="G47" s="353">
        <v>18130078.9956</v>
      </c>
      <c r="H47" s="354"/>
      <c r="I47" s="353">
        <f>I48+I49+I50+I51+I52</f>
        <v>562207.24886359996</v>
      </c>
      <c r="J47" s="354"/>
    </row>
    <row r="48" spans="1:10" ht="50.25" customHeight="1">
      <c r="A48" s="8"/>
      <c r="B48" s="316" t="s">
        <v>199</v>
      </c>
      <c r="C48" s="317"/>
      <c r="D48" s="317"/>
      <c r="E48" s="317"/>
      <c r="F48" s="318"/>
      <c r="G48" s="355"/>
      <c r="H48" s="356"/>
      <c r="I48" s="353">
        <f>G47*2.9%</f>
        <v>525772.29087239993</v>
      </c>
      <c r="J48" s="354"/>
    </row>
    <row r="49" spans="1:10" ht="36" customHeight="1">
      <c r="A49" s="8"/>
      <c r="B49" s="316" t="s">
        <v>200</v>
      </c>
      <c r="C49" s="317"/>
      <c r="D49" s="317"/>
      <c r="E49" s="317"/>
      <c r="F49" s="318"/>
      <c r="G49" s="355"/>
      <c r="H49" s="356"/>
      <c r="I49" s="359">
        <v>0</v>
      </c>
      <c r="J49" s="360"/>
    </row>
    <row r="50" spans="1:10" ht="33.75" customHeight="1">
      <c r="A50" s="8"/>
      <c r="B50" s="316" t="s">
        <v>201</v>
      </c>
      <c r="C50" s="317"/>
      <c r="D50" s="317"/>
      <c r="E50" s="317"/>
      <c r="F50" s="318"/>
      <c r="G50" s="355"/>
      <c r="H50" s="356"/>
      <c r="I50" s="353">
        <f>G47*0.2%+174.8</f>
        <v>36434.957991200004</v>
      </c>
      <c r="J50" s="354"/>
    </row>
    <row r="51" spans="1:10" ht="28.5" customHeight="1">
      <c r="A51" s="8"/>
      <c r="B51" s="316" t="s">
        <v>203</v>
      </c>
      <c r="C51" s="317"/>
      <c r="D51" s="317"/>
      <c r="E51" s="317"/>
      <c r="F51" s="318"/>
      <c r="G51" s="355"/>
      <c r="H51" s="356"/>
      <c r="I51" s="353"/>
      <c r="J51" s="354"/>
    </row>
    <row r="52" spans="1:10" ht="36" customHeight="1">
      <c r="A52" s="8"/>
      <c r="B52" s="316" t="s">
        <v>203</v>
      </c>
      <c r="C52" s="317"/>
      <c r="D52" s="317"/>
      <c r="E52" s="317"/>
      <c r="F52" s="318"/>
      <c r="G52" s="355"/>
      <c r="H52" s="356"/>
      <c r="I52" s="353"/>
      <c r="J52" s="354"/>
    </row>
    <row r="53" spans="1:10" ht="34.5" customHeight="1">
      <c r="A53" s="8"/>
      <c r="B53" s="316" t="s">
        <v>202</v>
      </c>
      <c r="C53" s="317"/>
      <c r="D53" s="317"/>
      <c r="E53" s="317"/>
      <c r="F53" s="318"/>
      <c r="G53" s="353">
        <v>18130078.9956</v>
      </c>
      <c r="H53" s="354"/>
      <c r="I53" s="353">
        <f>G53*5.1%</f>
        <v>924634.0287755999</v>
      </c>
      <c r="J53" s="354"/>
    </row>
    <row r="54" spans="1:10">
      <c r="A54" s="8"/>
      <c r="B54" s="350" t="s">
        <v>179</v>
      </c>
      <c r="C54" s="351"/>
      <c r="D54" s="351"/>
      <c r="E54" s="351"/>
      <c r="F54" s="352"/>
      <c r="G54" s="313" t="s">
        <v>70</v>
      </c>
      <c r="H54" s="315"/>
      <c r="I54" s="357">
        <f>I43+I47+I53</f>
        <v>5475458.6566711999</v>
      </c>
      <c r="J54" s="358"/>
    </row>
    <row r="55" spans="1:10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</sheetData>
  <mergeCells count="85">
    <mergeCell ref="I54:J54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B54:F54"/>
    <mergeCell ref="B46:F46"/>
    <mergeCell ref="B47:F47"/>
    <mergeCell ref="B48:F48"/>
    <mergeCell ref="B49:F49"/>
    <mergeCell ref="B50:F50"/>
    <mergeCell ref="B51:F51"/>
    <mergeCell ref="G54:H54"/>
    <mergeCell ref="G48:H48"/>
    <mergeCell ref="G49:H49"/>
    <mergeCell ref="G50:H50"/>
    <mergeCell ref="G51:H51"/>
    <mergeCell ref="B43:F43"/>
    <mergeCell ref="B44:F44"/>
    <mergeCell ref="B52:F52"/>
    <mergeCell ref="B53:F53"/>
    <mergeCell ref="G43:H43"/>
    <mergeCell ref="G44:H44"/>
    <mergeCell ref="G45:H45"/>
    <mergeCell ref="G46:H46"/>
    <mergeCell ref="G47:H47"/>
    <mergeCell ref="G52:H52"/>
    <mergeCell ref="G53:H53"/>
    <mergeCell ref="B45:F45"/>
    <mergeCell ref="B42:F42"/>
    <mergeCell ref="G42:H42"/>
    <mergeCell ref="I36:J36"/>
    <mergeCell ref="B37:D37"/>
    <mergeCell ref="I37:J37"/>
    <mergeCell ref="E37:F37"/>
    <mergeCell ref="B40:I40"/>
    <mergeCell ref="I41:J41"/>
    <mergeCell ref="G41:H41"/>
    <mergeCell ref="B41:F41"/>
    <mergeCell ref="E38:F38"/>
    <mergeCell ref="B38:D38"/>
    <mergeCell ref="I38:J38"/>
    <mergeCell ref="I42:J42"/>
    <mergeCell ref="E29:F29"/>
    <mergeCell ref="E30:F30"/>
    <mergeCell ref="E31:F31"/>
    <mergeCell ref="B34:G34"/>
    <mergeCell ref="B36:D36"/>
    <mergeCell ref="I32:J32"/>
    <mergeCell ref="E36:F36"/>
    <mergeCell ref="I30:J30"/>
    <mergeCell ref="I31:J31"/>
    <mergeCell ref="B32:D32"/>
    <mergeCell ref="E32:F32"/>
    <mergeCell ref="B30:D30"/>
    <mergeCell ref="B31:D31"/>
    <mergeCell ref="I28:J28"/>
    <mergeCell ref="I29:J29"/>
    <mergeCell ref="A3:C3"/>
    <mergeCell ref="A4:D4"/>
    <mergeCell ref="E28:F28"/>
    <mergeCell ref="B28:D28"/>
    <mergeCell ref="J6:J8"/>
    <mergeCell ref="D7:D8"/>
    <mergeCell ref="C6:C8"/>
    <mergeCell ref="B6:B8"/>
    <mergeCell ref="A6:A8"/>
    <mergeCell ref="A26:B26"/>
    <mergeCell ref="B27:G27"/>
    <mergeCell ref="D6:G6"/>
    <mergeCell ref="E7:G7"/>
    <mergeCell ref="B29:D29"/>
    <mergeCell ref="A2:J2"/>
    <mergeCell ref="E4:J4"/>
    <mergeCell ref="B5:G5"/>
    <mergeCell ref="H6:H8"/>
    <mergeCell ref="I6:I8"/>
    <mergeCell ref="D3:F3"/>
  </mergeCells>
  <pageMargins left="0.70866141732283472" right="0.31496062992125984" top="0.15748031496062992" bottom="0.15748031496062992" header="0.31496062992125984" footer="0.31496062992125984"/>
  <pageSetup paperSize="9" scale="65" fitToHeight="3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topLeftCell="A48" workbookViewId="0">
      <selection activeCell="I66" sqref="I66"/>
    </sheetView>
  </sheetViews>
  <sheetFormatPr defaultColWidth="8.85546875" defaultRowHeight="1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4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2:7">
      <c r="B1" s="29"/>
      <c r="C1" s="12"/>
      <c r="D1" s="29"/>
      <c r="E1" s="12"/>
      <c r="F1" s="12"/>
      <c r="G1" s="128"/>
    </row>
    <row r="2" spans="2:7" ht="15.75" hidden="1">
      <c r="B2" s="309" t="s">
        <v>233</v>
      </c>
      <c r="C2" s="309"/>
      <c r="D2" s="309"/>
      <c r="E2" s="309"/>
      <c r="F2" s="309"/>
      <c r="G2" s="309"/>
    </row>
    <row r="3" spans="2:7" hidden="1"/>
    <row r="4" spans="2:7" ht="45" hidden="1">
      <c r="B4" s="55" t="s">
        <v>145</v>
      </c>
      <c r="C4" s="55" t="s">
        <v>1</v>
      </c>
      <c r="D4" s="55" t="s">
        <v>235</v>
      </c>
      <c r="E4" s="55" t="s">
        <v>218</v>
      </c>
      <c r="F4" s="55" t="s">
        <v>219</v>
      </c>
      <c r="G4" s="55" t="s">
        <v>185</v>
      </c>
    </row>
    <row r="5" spans="2:7" hidden="1"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</row>
    <row r="6" spans="2:7" ht="30.75" hidden="1" customHeight="1">
      <c r="B6" s="55">
        <v>1</v>
      </c>
      <c r="C6" s="57" t="s">
        <v>234</v>
      </c>
      <c r="D6" s="55"/>
      <c r="E6" s="55"/>
      <c r="F6" s="55"/>
      <c r="G6" s="48">
        <v>247567.35</v>
      </c>
    </row>
    <row r="7" spans="2:7" ht="30" hidden="1">
      <c r="B7" s="55">
        <v>2</v>
      </c>
      <c r="C7" s="57" t="s">
        <v>242</v>
      </c>
      <c r="D7" s="55"/>
      <c r="E7" s="55"/>
      <c r="F7" s="55"/>
      <c r="G7" s="48">
        <v>22383.29</v>
      </c>
    </row>
    <row r="8" spans="2:7" ht="30" hidden="1">
      <c r="B8" s="55">
        <v>3</v>
      </c>
      <c r="C8" s="57" t="s">
        <v>236</v>
      </c>
      <c r="D8" s="55"/>
      <c r="E8" s="55"/>
      <c r="F8" s="55"/>
      <c r="G8" s="48">
        <v>24776.06</v>
      </c>
    </row>
    <row r="9" spans="2:7" ht="30" hidden="1">
      <c r="B9" s="55">
        <v>4</v>
      </c>
      <c r="C9" s="57" t="s">
        <v>237</v>
      </c>
      <c r="D9" s="55"/>
      <c r="E9" s="55"/>
      <c r="F9" s="55"/>
      <c r="G9" s="48">
        <v>88067.15</v>
      </c>
    </row>
    <row r="10" spans="2:7" ht="30" hidden="1">
      <c r="B10" s="55">
        <v>5</v>
      </c>
      <c r="C10" s="57" t="s">
        <v>238</v>
      </c>
      <c r="D10" s="52">
        <v>113.939409</v>
      </c>
      <c r="E10" s="48">
        <v>2297.73</v>
      </c>
      <c r="F10" s="55"/>
      <c r="G10" s="48">
        <f>D10*E10</f>
        <v>261801.99824156999</v>
      </c>
    </row>
    <row r="11" spans="2:7" ht="30" hidden="1">
      <c r="B11" s="55">
        <v>6</v>
      </c>
      <c r="C11" s="57" t="s">
        <v>239</v>
      </c>
      <c r="D11" s="52">
        <v>562.38170000000002</v>
      </c>
      <c r="E11" s="48">
        <v>28.28</v>
      </c>
      <c r="F11" s="55"/>
      <c r="G11" s="48">
        <f>D11*E11</f>
        <v>15904.154476000002</v>
      </c>
    </row>
    <row r="12" spans="2:7" ht="30" hidden="1">
      <c r="B12" s="55">
        <v>8</v>
      </c>
      <c r="C12" s="57" t="s">
        <v>240</v>
      </c>
      <c r="D12" s="7"/>
      <c r="E12" s="7"/>
      <c r="F12" s="7"/>
      <c r="G12" s="49"/>
    </row>
    <row r="13" spans="2:7" ht="30" hidden="1">
      <c r="B13" s="55">
        <v>9</v>
      </c>
      <c r="C13" s="57" t="s">
        <v>241</v>
      </c>
      <c r="D13" s="7"/>
      <c r="E13" s="7"/>
      <c r="F13" s="7"/>
      <c r="G13" s="49"/>
    </row>
    <row r="14" spans="2:7" hidden="1">
      <c r="B14" s="7"/>
      <c r="C14" s="55" t="s">
        <v>10</v>
      </c>
      <c r="D14" s="55" t="s">
        <v>70</v>
      </c>
      <c r="E14" s="55" t="s">
        <v>70</v>
      </c>
      <c r="F14" s="55" t="s">
        <v>70</v>
      </c>
      <c r="G14" s="82">
        <f>SUM(G6:G13)</f>
        <v>660500.00271756994</v>
      </c>
    </row>
    <row r="15" spans="2:7" hidden="1"/>
    <row r="16" spans="2:7" ht="15.75" hidden="1">
      <c r="B16" s="309" t="s">
        <v>220</v>
      </c>
      <c r="C16" s="309"/>
      <c r="D16" s="309"/>
      <c r="E16" s="309"/>
      <c r="F16" s="309"/>
      <c r="G16" s="309"/>
    </row>
    <row r="17" spans="2:9" hidden="1"/>
    <row r="18" spans="2:9" ht="45" hidden="1">
      <c r="B18" s="55" t="s">
        <v>145</v>
      </c>
      <c r="C18" s="313" t="s">
        <v>1</v>
      </c>
      <c r="D18" s="315"/>
      <c r="E18" s="55" t="s">
        <v>221</v>
      </c>
      <c r="F18" s="55" t="s">
        <v>222</v>
      </c>
      <c r="G18" s="55" t="s">
        <v>223</v>
      </c>
    </row>
    <row r="19" spans="2:9" hidden="1">
      <c r="B19" s="55">
        <v>1</v>
      </c>
      <c r="C19" s="313">
        <v>2</v>
      </c>
      <c r="D19" s="315"/>
      <c r="E19" s="55">
        <v>3</v>
      </c>
      <c r="F19" s="55">
        <v>4</v>
      </c>
      <c r="G19" s="55">
        <v>5</v>
      </c>
    </row>
    <row r="20" spans="2:9" hidden="1">
      <c r="B20" s="7"/>
      <c r="C20" s="313"/>
      <c r="D20" s="315"/>
      <c r="E20" s="7"/>
      <c r="F20" s="7"/>
      <c r="G20" s="7"/>
    </row>
    <row r="21" spans="2:9" hidden="1">
      <c r="B21" s="7"/>
      <c r="C21" s="313"/>
      <c r="D21" s="315"/>
      <c r="E21" s="7"/>
      <c r="F21" s="7"/>
      <c r="G21" s="7"/>
    </row>
    <row r="22" spans="2:9" hidden="1">
      <c r="B22" s="7"/>
      <c r="C22" s="350" t="s">
        <v>10</v>
      </c>
      <c r="D22" s="352"/>
      <c r="E22" s="55" t="s">
        <v>70</v>
      </c>
      <c r="F22" s="55" t="s">
        <v>70</v>
      </c>
      <c r="G22" s="55"/>
    </row>
    <row r="23" spans="2:9" hidden="1"/>
    <row r="24" spans="2:9" ht="15.75">
      <c r="B24" s="342" t="s">
        <v>291</v>
      </c>
      <c r="C24" s="342"/>
      <c r="D24" s="342"/>
      <c r="E24" s="342"/>
      <c r="F24" s="342"/>
      <c r="G24" s="342"/>
    </row>
    <row r="26" spans="2:9" ht="45">
      <c r="B26" s="55" t="s">
        <v>145</v>
      </c>
      <c r="C26" s="313" t="s">
        <v>181</v>
      </c>
      <c r="D26" s="315"/>
      <c r="E26" s="55" t="s">
        <v>224</v>
      </c>
      <c r="F26" s="55" t="s">
        <v>225</v>
      </c>
      <c r="G26" s="55" t="s">
        <v>226</v>
      </c>
    </row>
    <row r="27" spans="2:9">
      <c r="B27" s="55">
        <v>1</v>
      </c>
      <c r="C27" s="313">
        <v>2</v>
      </c>
      <c r="D27" s="315"/>
      <c r="E27" s="55">
        <v>3</v>
      </c>
      <c r="F27" s="55">
        <v>4</v>
      </c>
      <c r="G27" s="55">
        <v>5</v>
      </c>
    </row>
    <row r="28" spans="2:9" ht="31.5" customHeight="1">
      <c r="B28" s="55">
        <v>1</v>
      </c>
      <c r="C28" s="316" t="s">
        <v>341</v>
      </c>
      <c r="D28" s="318"/>
      <c r="E28" s="55">
        <v>1</v>
      </c>
      <c r="F28" s="55">
        <v>3</v>
      </c>
      <c r="G28" s="48">
        <v>62500</v>
      </c>
    </row>
    <row r="29" spans="2:9" ht="25.5" customHeight="1">
      <c r="B29" s="55">
        <v>2</v>
      </c>
      <c r="C29" s="316" t="s">
        <v>362</v>
      </c>
      <c r="D29" s="318"/>
      <c r="E29" s="55">
        <v>5</v>
      </c>
      <c r="F29" s="55">
        <v>6</v>
      </c>
      <c r="G29" s="48">
        <v>12000</v>
      </c>
      <c r="I29" s="149"/>
    </row>
    <row r="30" spans="2:9">
      <c r="B30" s="7"/>
      <c r="C30" s="350" t="s">
        <v>10</v>
      </c>
      <c r="D30" s="352"/>
      <c r="E30" s="55" t="s">
        <v>70</v>
      </c>
      <c r="F30" s="55" t="s">
        <v>70</v>
      </c>
      <c r="G30" s="46">
        <f>SUM(G28:G29)</f>
        <v>74500</v>
      </c>
    </row>
    <row r="31" spans="2:9">
      <c r="G31" s="54"/>
    </row>
    <row r="32" spans="2:9" ht="15.75">
      <c r="B32" s="342" t="s">
        <v>292</v>
      </c>
      <c r="C32" s="342"/>
      <c r="D32" s="342"/>
      <c r="E32" s="342"/>
      <c r="F32" s="342"/>
      <c r="G32" s="342"/>
    </row>
    <row r="34" spans="2:10" ht="30">
      <c r="B34" s="55" t="s">
        <v>145</v>
      </c>
      <c r="C34" s="313" t="s">
        <v>181</v>
      </c>
      <c r="D34" s="314"/>
      <c r="E34" s="315"/>
      <c r="F34" s="55" t="s">
        <v>227</v>
      </c>
      <c r="G34" s="55" t="s">
        <v>228</v>
      </c>
    </row>
    <row r="35" spans="2:10">
      <c r="B35" s="55">
        <v>1</v>
      </c>
      <c r="C35" s="313">
        <v>2</v>
      </c>
      <c r="D35" s="314"/>
      <c r="E35" s="315"/>
      <c r="F35" s="55">
        <v>3</v>
      </c>
      <c r="G35" s="55">
        <v>4</v>
      </c>
    </row>
    <row r="36" spans="2:10" ht="25.5" customHeight="1">
      <c r="B36" s="55">
        <v>1</v>
      </c>
      <c r="C36" s="316"/>
      <c r="D36" s="317"/>
      <c r="E36" s="318"/>
      <c r="F36" s="55"/>
      <c r="G36" s="48"/>
    </row>
    <row r="37" spans="2:10" ht="25.5" customHeight="1">
      <c r="B37" s="55">
        <v>2</v>
      </c>
      <c r="C37" s="316" t="s">
        <v>294</v>
      </c>
      <c r="D37" s="317"/>
      <c r="E37" s="318"/>
      <c r="F37" s="79">
        <v>6</v>
      </c>
      <c r="G37" s="48">
        <v>50000</v>
      </c>
    </row>
    <row r="38" spans="2:10">
      <c r="B38" s="55">
        <v>3</v>
      </c>
      <c r="C38" s="316" t="s">
        <v>297</v>
      </c>
      <c r="D38" s="317"/>
      <c r="E38" s="318"/>
      <c r="F38" s="55">
        <v>3</v>
      </c>
      <c r="G38" s="48">
        <v>134074</v>
      </c>
    </row>
    <row r="39" spans="2:10">
      <c r="B39" s="55">
        <v>4</v>
      </c>
      <c r="C39" s="316" t="s">
        <v>296</v>
      </c>
      <c r="D39" s="317"/>
      <c r="E39" s="318"/>
      <c r="F39" s="55">
        <v>3</v>
      </c>
      <c r="G39" s="48">
        <v>60000</v>
      </c>
    </row>
    <row r="40" spans="2:10">
      <c r="B40" s="79">
        <v>5</v>
      </c>
      <c r="C40" s="316" t="s">
        <v>9</v>
      </c>
      <c r="D40" s="317"/>
      <c r="E40" s="318"/>
      <c r="F40" s="79"/>
      <c r="G40" s="48">
        <v>0</v>
      </c>
      <c r="J40" s="149"/>
    </row>
    <row r="41" spans="2:10">
      <c r="B41" s="7"/>
      <c r="C41" s="350" t="s">
        <v>10</v>
      </c>
      <c r="D41" s="351"/>
      <c r="E41" s="352"/>
      <c r="F41" s="55" t="s">
        <v>70</v>
      </c>
      <c r="G41" s="50">
        <f>SUM(G36:G40)</f>
        <v>244074</v>
      </c>
      <c r="J41" s="149"/>
    </row>
    <row r="42" spans="2:10" ht="15.75" customHeight="1">
      <c r="B42" s="342" t="s">
        <v>397</v>
      </c>
      <c r="C42" s="342"/>
      <c r="D42" s="342"/>
      <c r="E42" s="342"/>
      <c r="F42" s="342"/>
      <c r="G42" s="342"/>
    </row>
    <row r="44" spans="2:10" ht="45">
      <c r="B44" s="100" t="s">
        <v>145</v>
      </c>
      <c r="C44" s="313" t="s">
        <v>181</v>
      </c>
      <c r="D44" s="315"/>
      <c r="E44" s="100" t="s">
        <v>221</v>
      </c>
      <c r="F44" s="100" t="s">
        <v>229</v>
      </c>
      <c r="G44" s="100" t="s">
        <v>214</v>
      </c>
      <c r="I44" s="149"/>
    </row>
    <row r="45" spans="2:10">
      <c r="B45" s="100">
        <v>1</v>
      </c>
      <c r="C45" s="313">
        <v>2</v>
      </c>
      <c r="D45" s="315"/>
      <c r="E45" s="100">
        <v>3</v>
      </c>
      <c r="F45" s="100">
        <v>4</v>
      </c>
      <c r="G45" s="100">
        <v>5</v>
      </c>
    </row>
    <row r="46" spans="2:10">
      <c r="B46" s="100">
        <v>1</v>
      </c>
      <c r="C46" s="316"/>
      <c r="D46" s="318"/>
      <c r="E46" s="66">
        <v>1</v>
      </c>
      <c r="F46" s="66"/>
      <c r="G46" s="48"/>
    </row>
    <row r="47" spans="2:10">
      <c r="B47" s="7"/>
      <c r="C47" s="350" t="s">
        <v>10</v>
      </c>
      <c r="D47" s="352"/>
      <c r="E47" s="100" t="s">
        <v>70</v>
      </c>
      <c r="F47" s="100" t="s">
        <v>70</v>
      </c>
      <c r="G47" s="46">
        <f>SUM(G46:G46)</f>
        <v>0</v>
      </c>
    </row>
    <row r="48" spans="2:10" ht="33" customHeight="1">
      <c r="B48" s="342" t="s">
        <v>364</v>
      </c>
      <c r="C48" s="342"/>
      <c r="D48" s="342"/>
      <c r="E48" s="342"/>
      <c r="F48" s="342"/>
      <c r="G48" s="342"/>
    </row>
    <row r="50" spans="2:9" ht="47.25" customHeight="1">
      <c r="B50" s="55" t="s">
        <v>145</v>
      </c>
      <c r="C50" s="313" t="s">
        <v>181</v>
      </c>
      <c r="D50" s="315"/>
      <c r="E50" s="55" t="s">
        <v>221</v>
      </c>
      <c r="F50" s="55" t="s">
        <v>229</v>
      </c>
      <c r="G50" s="55" t="s">
        <v>214</v>
      </c>
    </row>
    <row r="51" spans="2:9">
      <c r="B51" s="55">
        <v>1</v>
      </c>
      <c r="C51" s="313">
        <v>2</v>
      </c>
      <c r="D51" s="315"/>
      <c r="E51" s="55">
        <v>3</v>
      </c>
      <c r="F51" s="55">
        <v>4</v>
      </c>
      <c r="G51" s="55">
        <v>5</v>
      </c>
    </row>
    <row r="52" spans="2:9">
      <c r="B52" s="55">
        <v>1</v>
      </c>
      <c r="C52" s="316" t="s">
        <v>363</v>
      </c>
      <c r="D52" s="318"/>
      <c r="E52" s="66"/>
      <c r="F52" s="66"/>
      <c r="G52" s="48">
        <v>10000</v>
      </c>
    </row>
    <row r="53" spans="2:9">
      <c r="B53" s="55">
        <v>2</v>
      </c>
      <c r="C53" s="316" t="s">
        <v>373</v>
      </c>
      <c r="D53" s="318"/>
      <c r="E53" s="66"/>
      <c r="F53" s="66"/>
      <c r="G53" s="48">
        <v>23952.080000000002</v>
      </c>
    </row>
    <row r="54" spans="2:9">
      <c r="B54" s="55">
        <v>3</v>
      </c>
      <c r="C54" s="316" t="s">
        <v>298</v>
      </c>
      <c r="D54" s="318"/>
      <c r="E54" s="66"/>
      <c r="F54" s="66"/>
      <c r="G54" s="48">
        <v>8000</v>
      </c>
    </row>
    <row r="55" spans="2:9">
      <c r="B55" s="79">
        <v>4</v>
      </c>
      <c r="C55" s="316" t="s">
        <v>374</v>
      </c>
      <c r="D55" s="318"/>
      <c r="E55" s="66"/>
      <c r="F55" s="66"/>
      <c r="G55" s="48">
        <v>311493.92</v>
      </c>
    </row>
    <row r="56" spans="2:9">
      <c r="B56" s="100">
        <v>6</v>
      </c>
      <c r="C56" s="101" t="s">
        <v>340</v>
      </c>
      <c r="D56" s="102"/>
      <c r="E56" s="66"/>
      <c r="F56" s="66"/>
      <c r="G56" s="48">
        <v>150000</v>
      </c>
    </row>
    <row r="57" spans="2:9">
      <c r="B57" s="7"/>
      <c r="C57" s="350" t="s">
        <v>10</v>
      </c>
      <c r="D57" s="352"/>
      <c r="E57" s="55" t="s">
        <v>70</v>
      </c>
      <c r="F57" s="55" t="s">
        <v>70</v>
      </c>
      <c r="G57" s="46">
        <f>SUM(G52:G56)</f>
        <v>503446</v>
      </c>
      <c r="I57" s="149"/>
    </row>
    <row r="58" spans="2:9" ht="15.75" customHeight="1">
      <c r="B58" s="342"/>
      <c r="C58" s="342"/>
      <c r="D58" s="342"/>
      <c r="E58" s="342"/>
      <c r="F58" s="342"/>
      <c r="G58" s="342"/>
    </row>
    <row r="59" spans="2:9" ht="15.75">
      <c r="B59" s="309" t="s">
        <v>288</v>
      </c>
      <c r="C59" s="309"/>
      <c r="D59" s="309"/>
      <c r="E59" s="309"/>
      <c r="F59" s="309"/>
      <c r="G59" s="309"/>
    </row>
    <row r="61" spans="2:9" ht="15.75">
      <c r="B61" s="298" t="s">
        <v>168</v>
      </c>
      <c r="C61" s="298"/>
      <c r="D61" s="343">
        <v>853</v>
      </c>
      <c r="E61" s="343"/>
      <c r="F61" s="343"/>
      <c r="G61" s="343"/>
    </row>
    <row r="62" spans="2:9" ht="15.75">
      <c r="B62" s="309" t="s">
        <v>169</v>
      </c>
      <c r="C62" s="309"/>
      <c r="D62" s="341" t="s">
        <v>286</v>
      </c>
      <c r="E62" s="341"/>
      <c r="F62" s="341"/>
      <c r="G62" s="341"/>
    </row>
    <row r="64" spans="2:9" ht="15.75">
      <c r="B64" s="309" t="s">
        <v>289</v>
      </c>
      <c r="C64" s="309"/>
      <c r="D64" s="309"/>
      <c r="E64" s="309"/>
      <c r="F64" s="309"/>
      <c r="G64" s="309"/>
    </row>
    <row r="66" spans="2:7" ht="45">
      <c r="B66" s="146" t="s">
        <v>145</v>
      </c>
      <c r="C66" s="146" t="s">
        <v>181</v>
      </c>
      <c r="D66" s="146" t="s">
        <v>211</v>
      </c>
      <c r="E66" s="146" t="s">
        <v>212</v>
      </c>
      <c r="F66" s="146" t="s">
        <v>213</v>
      </c>
      <c r="G66" s="146" t="s">
        <v>185</v>
      </c>
    </row>
    <row r="67" spans="2:7">
      <c r="B67" s="146">
        <v>1</v>
      </c>
      <c r="C67" s="146">
        <v>2</v>
      </c>
      <c r="D67" s="146">
        <v>3</v>
      </c>
      <c r="E67" s="146">
        <v>4</v>
      </c>
      <c r="F67" s="146">
        <v>5</v>
      </c>
      <c r="G67" s="146">
        <v>6</v>
      </c>
    </row>
    <row r="68" spans="2:7" ht="30">
      <c r="B68" s="146">
        <v>1</v>
      </c>
      <c r="C68" s="147" t="s">
        <v>372</v>
      </c>
      <c r="D68" s="146">
        <v>4</v>
      </c>
      <c r="E68" s="146">
        <v>1</v>
      </c>
      <c r="F68" s="49">
        <v>10000</v>
      </c>
      <c r="G68" s="51">
        <v>10000</v>
      </c>
    </row>
    <row r="69" spans="2:7">
      <c r="B69" s="7"/>
      <c r="C69" s="146" t="s">
        <v>10</v>
      </c>
      <c r="D69" s="7" t="s">
        <v>70</v>
      </c>
      <c r="E69" s="146" t="s">
        <v>70</v>
      </c>
      <c r="F69" s="146" t="s">
        <v>70</v>
      </c>
      <c r="G69" s="148">
        <f>SUM(G68:G68)</f>
        <v>10000</v>
      </c>
    </row>
  </sheetData>
  <mergeCells count="42">
    <mergeCell ref="B58:G58"/>
    <mergeCell ref="B42:G42"/>
    <mergeCell ref="C44:D44"/>
    <mergeCell ref="C45:D45"/>
    <mergeCell ref="C46:D46"/>
    <mergeCell ref="C40:E40"/>
    <mergeCell ref="C55:D55"/>
    <mergeCell ref="C54:D54"/>
    <mergeCell ref="C57:D57"/>
    <mergeCell ref="C41:E41"/>
    <mergeCell ref="B48:G48"/>
    <mergeCell ref="C50:D50"/>
    <mergeCell ref="C51:D51"/>
    <mergeCell ref="C52:D52"/>
    <mergeCell ref="C53:D53"/>
    <mergeCell ref="C47:D47"/>
    <mergeCell ref="C39:E39"/>
    <mergeCell ref="C30:D30"/>
    <mergeCell ref="B32:G32"/>
    <mergeCell ref="C34:E34"/>
    <mergeCell ref="C35:E35"/>
    <mergeCell ref="C36:E36"/>
    <mergeCell ref="C37:E37"/>
    <mergeCell ref="C38:E38"/>
    <mergeCell ref="C29:D29"/>
    <mergeCell ref="B2:G2"/>
    <mergeCell ref="B16:G16"/>
    <mergeCell ref="C18:D18"/>
    <mergeCell ref="C19:D19"/>
    <mergeCell ref="C20:D20"/>
    <mergeCell ref="C21:D21"/>
    <mergeCell ref="C22:D22"/>
    <mergeCell ref="B24:G24"/>
    <mergeCell ref="C26:D26"/>
    <mergeCell ref="C27:D27"/>
    <mergeCell ref="C28:D28"/>
    <mergeCell ref="B64:G64"/>
    <mergeCell ref="B59:G59"/>
    <mergeCell ref="B61:C61"/>
    <mergeCell ref="D61:G61"/>
    <mergeCell ref="B62:C62"/>
    <mergeCell ref="D62:G62"/>
  </mergeCells>
  <pageMargins left="0.39370078740157483" right="0.31496062992125984" top="0.15748031496062992" bottom="0.15748031496062992" header="0.31496062992125984" footer="0.31496062992125984"/>
  <pageSetup paperSize="9" fitToHeight="3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topLeftCell="A101" workbookViewId="0">
      <selection activeCell="I95" sqref="I95"/>
    </sheetView>
  </sheetViews>
  <sheetFormatPr defaultColWidth="8.85546875" defaultRowHeight="1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1.28515625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>
      <c r="A2" s="29"/>
      <c r="B2" s="309" t="s">
        <v>204</v>
      </c>
      <c r="C2" s="309"/>
      <c r="D2" s="309"/>
      <c r="E2" s="309"/>
      <c r="F2" s="309"/>
      <c r="G2" s="309"/>
      <c r="H2" s="34"/>
      <c r="I2" s="31"/>
      <c r="J2" s="32"/>
    </row>
    <row r="3" spans="1:12" ht="24.75" hidden="1" customHeight="1">
      <c r="B3" s="363" t="s">
        <v>168</v>
      </c>
      <c r="C3" s="363"/>
      <c r="D3" s="277"/>
      <c r="E3" s="277"/>
      <c r="F3" s="277"/>
      <c r="G3" s="277"/>
      <c r="H3" s="34"/>
      <c r="I3" s="34"/>
      <c r="J3" s="34"/>
      <c r="K3" s="34"/>
      <c r="L3" s="34"/>
    </row>
    <row r="4" spans="1:12" ht="15.75" hidden="1" customHeight="1">
      <c r="B4" s="309" t="s">
        <v>169</v>
      </c>
      <c r="C4" s="309"/>
      <c r="D4" s="309"/>
      <c r="E4" s="362"/>
      <c r="F4" s="362"/>
      <c r="G4" s="362"/>
      <c r="H4" s="34"/>
      <c r="I4" s="34"/>
      <c r="J4" s="34"/>
      <c r="K4" s="34"/>
      <c r="L4" s="34"/>
    </row>
    <row r="5" spans="1:12" hidden="1"/>
    <row r="6" spans="1:12" ht="60" hidden="1">
      <c r="B6" s="153" t="s">
        <v>145</v>
      </c>
      <c r="C6" s="313" t="s">
        <v>1</v>
      </c>
      <c r="D6" s="315"/>
      <c r="E6" s="153" t="s">
        <v>205</v>
      </c>
      <c r="F6" s="153" t="s">
        <v>206</v>
      </c>
      <c r="G6" s="153" t="s">
        <v>207</v>
      </c>
    </row>
    <row r="7" spans="1:12" hidden="1">
      <c r="B7" s="153">
        <v>1</v>
      </c>
      <c r="C7" s="313">
        <v>2</v>
      </c>
      <c r="D7" s="315"/>
      <c r="E7" s="153">
        <v>3</v>
      </c>
      <c r="F7" s="153">
        <v>4</v>
      </c>
      <c r="G7" s="153">
        <v>5</v>
      </c>
    </row>
    <row r="8" spans="1:12" hidden="1">
      <c r="B8" s="7"/>
      <c r="C8" s="313"/>
      <c r="D8" s="315"/>
      <c r="E8" s="7"/>
      <c r="F8" s="7"/>
      <c r="G8" s="7"/>
    </row>
    <row r="9" spans="1:12" hidden="1">
      <c r="B9" s="7"/>
      <c r="C9" s="313"/>
      <c r="D9" s="315"/>
      <c r="E9" s="7"/>
      <c r="F9" s="7"/>
      <c r="G9" s="7"/>
    </row>
    <row r="10" spans="1:12" hidden="1">
      <c r="B10" s="7"/>
      <c r="C10" s="350" t="s">
        <v>10</v>
      </c>
      <c r="D10" s="352"/>
      <c r="E10" s="153" t="s">
        <v>70</v>
      </c>
      <c r="F10" s="153" t="s">
        <v>70</v>
      </c>
      <c r="G10" s="153"/>
    </row>
    <row r="11" spans="1:12" hidden="1"/>
    <row r="12" spans="1:12" ht="15.75" hidden="1">
      <c r="B12" s="309" t="s">
        <v>232</v>
      </c>
      <c r="C12" s="309"/>
      <c r="D12" s="309"/>
      <c r="E12" s="309"/>
      <c r="F12" s="309"/>
      <c r="G12" s="309"/>
    </row>
    <row r="13" spans="1:12" hidden="1"/>
    <row r="14" spans="1:12" ht="15.75" hidden="1" customHeight="1">
      <c r="B14" s="298" t="s">
        <v>168</v>
      </c>
      <c r="C14" s="298"/>
      <c r="D14" s="277"/>
      <c r="E14" s="277"/>
      <c r="F14" s="277"/>
      <c r="G14" s="277"/>
      <c r="H14" s="34"/>
      <c r="I14" s="34"/>
    </row>
    <row r="15" spans="1:12" ht="15.75" hidden="1" customHeight="1">
      <c r="B15" s="309" t="s">
        <v>169</v>
      </c>
      <c r="C15" s="309"/>
      <c r="D15" s="309"/>
      <c r="E15" s="362"/>
      <c r="F15" s="362"/>
      <c r="G15" s="362"/>
      <c r="H15" s="34"/>
      <c r="I15" s="34"/>
    </row>
    <row r="16" spans="1:12" hidden="1"/>
    <row r="17" spans="2:7" ht="82.5" hidden="1" customHeight="1">
      <c r="B17" s="153" t="s">
        <v>145</v>
      </c>
      <c r="C17" s="313" t="s">
        <v>181</v>
      </c>
      <c r="D17" s="315"/>
      <c r="E17" s="153" t="s">
        <v>208</v>
      </c>
      <c r="F17" s="153" t="s">
        <v>209</v>
      </c>
      <c r="G17" s="153" t="s">
        <v>210</v>
      </c>
    </row>
    <row r="18" spans="2:7" hidden="1">
      <c r="B18" s="153">
        <v>1</v>
      </c>
      <c r="C18" s="313">
        <v>2</v>
      </c>
      <c r="D18" s="315"/>
      <c r="E18" s="153">
        <v>3</v>
      </c>
      <c r="F18" s="153">
        <v>4</v>
      </c>
      <c r="G18" s="153">
        <v>5</v>
      </c>
    </row>
    <row r="19" spans="2:7" hidden="1">
      <c r="B19" s="7"/>
      <c r="C19" s="313"/>
      <c r="D19" s="315"/>
      <c r="E19" s="7"/>
      <c r="F19" s="7"/>
      <c r="G19" s="7"/>
    </row>
    <row r="20" spans="2:7" hidden="1">
      <c r="B20" s="7"/>
      <c r="C20" s="313"/>
      <c r="D20" s="315"/>
      <c r="E20" s="7"/>
      <c r="F20" s="7"/>
      <c r="G20" s="7"/>
    </row>
    <row r="21" spans="2:7" hidden="1">
      <c r="B21" s="7"/>
      <c r="C21" s="350" t="s">
        <v>10</v>
      </c>
      <c r="D21" s="352"/>
      <c r="E21" s="153"/>
      <c r="F21" s="153" t="s">
        <v>70</v>
      </c>
      <c r="G21" s="153"/>
    </row>
    <row r="22" spans="2:7" hidden="1"/>
    <row r="23" spans="2:7" ht="15.75" hidden="1">
      <c r="B23" s="309" t="s">
        <v>231</v>
      </c>
      <c r="C23" s="309"/>
      <c r="D23" s="309"/>
      <c r="E23" s="309"/>
      <c r="F23" s="309"/>
      <c r="G23" s="309"/>
    </row>
    <row r="24" spans="2:7" hidden="1"/>
    <row r="25" spans="2:7" ht="15.75" hidden="1">
      <c r="B25" s="298" t="s">
        <v>168</v>
      </c>
      <c r="C25" s="298"/>
      <c r="D25" s="277"/>
      <c r="E25" s="277"/>
      <c r="F25" s="277"/>
      <c r="G25" s="277"/>
    </row>
    <row r="26" spans="2:7" ht="15.75" hidden="1">
      <c r="B26" s="309" t="s">
        <v>169</v>
      </c>
      <c r="C26" s="309"/>
      <c r="D26" s="309"/>
      <c r="E26" s="362"/>
      <c r="F26" s="362"/>
      <c r="G26" s="362"/>
    </row>
    <row r="27" spans="2:7" hidden="1"/>
    <row r="28" spans="2:7" ht="60" hidden="1">
      <c r="B28" s="153" t="s">
        <v>145</v>
      </c>
      <c r="C28" s="313" t="s">
        <v>1</v>
      </c>
      <c r="D28" s="315"/>
      <c r="E28" s="153" t="s">
        <v>205</v>
      </c>
      <c r="F28" s="153" t="s">
        <v>206</v>
      </c>
      <c r="G28" s="153" t="s">
        <v>207</v>
      </c>
    </row>
    <row r="29" spans="2:7" hidden="1">
      <c r="B29" s="153">
        <v>1</v>
      </c>
      <c r="C29" s="313">
        <v>2</v>
      </c>
      <c r="D29" s="315"/>
      <c r="E29" s="153">
        <v>3</v>
      </c>
      <c r="F29" s="153">
        <v>4</v>
      </c>
      <c r="G29" s="153">
        <v>5</v>
      </c>
    </row>
    <row r="30" spans="2:7" hidden="1">
      <c r="B30" s="7"/>
      <c r="C30" s="313"/>
      <c r="D30" s="315"/>
      <c r="E30" s="7"/>
      <c r="F30" s="7"/>
      <c r="G30" s="7"/>
    </row>
    <row r="31" spans="2:7" hidden="1">
      <c r="B31" s="7"/>
      <c r="C31" s="313"/>
      <c r="D31" s="315"/>
      <c r="E31" s="7"/>
      <c r="F31" s="7"/>
      <c r="G31" s="7"/>
    </row>
    <row r="32" spans="2:7" hidden="1">
      <c r="B32" s="7"/>
      <c r="C32" s="350" t="s">
        <v>10</v>
      </c>
      <c r="D32" s="352"/>
      <c r="E32" s="153" t="s">
        <v>70</v>
      </c>
      <c r="F32" s="153" t="s">
        <v>70</v>
      </c>
      <c r="G32" s="153"/>
    </row>
    <row r="33" spans="2:10" hidden="1"/>
    <row r="34" spans="2:10" ht="36" customHeight="1">
      <c r="B34" s="342" t="s">
        <v>287</v>
      </c>
      <c r="C34" s="342"/>
      <c r="D34" s="342"/>
      <c r="E34" s="342"/>
      <c r="F34" s="342"/>
      <c r="G34" s="342"/>
    </row>
    <row r="36" spans="2:10" ht="15.75">
      <c r="B36" s="298" t="s">
        <v>168</v>
      </c>
      <c r="C36" s="298"/>
      <c r="D36" s="361">
        <v>244</v>
      </c>
      <c r="E36" s="361"/>
      <c r="F36" s="361"/>
      <c r="G36" s="361"/>
    </row>
    <row r="37" spans="2:10" ht="31.5" customHeight="1">
      <c r="B37" s="298" t="s">
        <v>169</v>
      </c>
      <c r="C37" s="298"/>
      <c r="D37" s="341" t="s">
        <v>6</v>
      </c>
      <c r="E37" s="341"/>
      <c r="F37" s="341"/>
      <c r="G37" s="341"/>
      <c r="H37" s="34"/>
      <c r="I37" s="34"/>
    </row>
    <row r="39" spans="2:10" ht="60">
      <c r="B39" s="153" t="s">
        <v>145</v>
      </c>
      <c r="C39" s="313" t="s">
        <v>1</v>
      </c>
      <c r="D39" s="315"/>
      <c r="E39" s="153" t="s">
        <v>205</v>
      </c>
      <c r="F39" s="153" t="s">
        <v>206</v>
      </c>
      <c r="G39" s="153" t="s">
        <v>207</v>
      </c>
    </row>
    <row r="40" spans="2:10">
      <c r="B40" s="153">
        <v>1</v>
      </c>
      <c r="C40" s="313">
        <v>2</v>
      </c>
      <c r="D40" s="315"/>
      <c r="E40" s="153">
        <v>3</v>
      </c>
      <c r="F40" s="153">
        <v>4</v>
      </c>
      <c r="G40" s="153">
        <v>5</v>
      </c>
    </row>
    <row r="41" spans="2:10" ht="30.75" customHeight="1">
      <c r="B41" s="153">
        <v>1</v>
      </c>
      <c r="C41" s="316"/>
      <c r="D41" s="318"/>
      <c r="E41" s="48"/>
      <c r="F41" s="153"/>
      <c r="G41" s="48"/>
    </row>
    <row r="42" spans="2:10">
      <c r="B42" s="7"/>
      <c r="C42" s="350" t="s">
        <v>10</v>
      </c>
      <c r="D42" s="352"/>
      <c r="E42" s="153" t="s">
        <v>70</v>
      </c>
      <c r="F42" s="153" t="s">
        <v>70</v>
      </c>
      <c r="G42" s="50">
        <f>SUM(G41:G41)</f>
        <v>0</v>
      </c>
    </row>
    <row r="44" spans="2:10" ht="15.75" customHeight="1">
      <c r="B44" s="342" t="s">
        <v>288</v>
      </c>
      <c r="C44" s="342"/>
      <c r="D44" s="342"/>
      <c r="E44" s="342"/>
      <c r="F44" s="342"/>
      <c r="G44" s="342"/>
    </row>
    <row r="46" spans="2:10" ht="15.75">
      <c r="B46" s="298" t="s">
        <v>168</v>
      </c>
      <c r="C46" s="298"/>
      <c r="D46" s="361">
        <v>244</v>
      </c>
      <c r="E46" s="361"/>
      <c r="F46" s="361"/>
      <c r="G46" s="361"/>
    </row>
    <row r="47" spans="2:10" ht="32.25" customHeight="1">
      <c r="B47" s="309" t="s">
        <v>169</v>
      </c>
      <c r="C47" s="309"/>
      <c r="D47" s="341" t="s">
        <v>6</v>
      </c>
      <c r="E47" s="341"/>
      <c r="F47" s="341"/>
      <c r="G47" s="341"/>
      <c r="J47" s="149"/>
    </row>
    <row r="49" spans="2:7" ht="15.75">
      <c r="B49" s="342" t="s">
        <v>289</v>
      </c>
      <c r="C49" s="342"/>
      <c r="D49" s="342"/>
      <c r="E49" s="342"/>
      <c r="F49" s="342"/>
      <c r="G49" s="342"/>
    </row>
    <row r="51" spans="2:7" ht="45">
      <c r="B51" s="153" t="s">
        <v>145</v>
      </c>
      <c r="C51" s="153" t="s">
        <v>181</v>
      </c>
      <c r="D51" s="153" t="s">
        <v>211</v>
      </c>
      <c r="E51" s="153" t="s">
        <v>212</v>
      </c>
      <c r="F51" s="153" t="s">
        <v>213</v>
      </c>
      <c r="G51" s="153" t="s">
        <v>185</v>
      </c>
    </row>
    <row r="52" spans="2:7">
      <c r="B52" s="153">
        <v>1</v>
      </c>
      <c r="C52" s="153">
        <v>2</v>
      </c>
      <c r="D52" s="153">
        <v>3</v>
      </c>
      <c r="E52" s="153">
        <v>4</v>
      </c>
      <c r="F52" s="153">
        <v>5</v>
      </c>
      <c r="G52" s="153">
        <v>6</v>
      </c>
    </row>
    <row r="53" spans="2:7" ht="30">
      <c r="B53" s="153">
        <v>1</v>
      </c>
      <c r="C53" s="154" t="s">
        <v>408</v>
      </c>
      <c r="D53" s="153">
        <v>4</v>
      </c>
      <c r="E53" s="153">
        <v>12</v>
      </c>
      <c r="F53" s="48">
        <v>2185</v>
      </c>
      <c r="G53" s="51">
        <f>40000+12676.55</f>
        <v>52676.55</v>
      </c>
    </row>
    <row r="54" spans="2:7">
      <c r="B54" s="7"/>
      <c r="C54" s="153" t="s">
        <v>10</v>
      </c>
      <c r="D54" s="7" t="s">
        <v>70</v>
      </c>
      <c r="E54" s="153" t="s">
        <v>70</v>
      </c>
      <c r="F54" s="153" t="s">
        <v>70</v>
      </c>
      <c r="G54" s="53">
        <f>SUM(G53:G53)</f>
        <v>52676.55</v>
      </c>
    </row>
    <row r="56" spans="2:7" ht="15.75" hidden="1">
      <c r="B56" s="309" t="s">
        <v>215</v>
      </c>
      <c r="C56" s="309"/>
      <c r="D56" s="309"/>
      <c r="E56" s="309"/>
      <c r="F56" s="309"/>
      <c r="G56" s="309"/>
    </row>
    <row r="57" spans="2:7" hidden="1"/>
    <row r="58" spans="2:7" ht="45" hidden="1">
      <c r="B58" s="153" t="s">
        <v>145</v>
      </c>
      <c r="C58" s="313" t="s">
        <v>181</v>
      </c>
      <c r="D58" s="315"/>
      <c r="E58" s="153" t="s">
        <v>216</v>
      </c>
      <c r="F58" s="153" t="s">
        <v>217</v>
      </c>
      <c r="G58" s="153" t="s">
        <v>214</v>
      </c>
    </row>
    <row r="59" spans="2:7" hidden="1">
      <c r="B59" s="153">
        <v>1</v>
      </c>
      <c r="C59" s="313">
        <v>2</v>
      </c>
      <c r="D59" s="315"/>
      <c r="E59" s="153">
        <v>3</v>
      </c>
      <c r="F59" s="153">
        <v>4</v>
      </c>
      <c r="G59" s="153">
        <v>5</v>
      </c>
    </row>
    <row r="60" spans="2:7" hidden="1">
      <c r="B60" s="7"/>
      <c r="C60" s="313"/>
      <c r="D60" s="315"/>
      <c r="E60" s="7"/>
      <c r="F60" s="7"/>
      <c r="G60" s="7"/>
    </row>
    <row r="61" spans="2:7" hidden="1">
      <c r="B61" s="7"/>
      <c r="C61" s="313"/>
      <c r="D61" s="315"/>
      <c r="E61" s="7"/>
      <c r="F61" s="7"/>
      <c r="G61" s="7"/>
    </row>
    <row r="62" spans="2:7" hidden="1">
      <c r="B62" s="7"/>
      <c r="C62" s="350" t="s">
        <v>10</v>
      </c>
      <c r="D62" s="352"/>
      <c r="E62" s="153"/>
      <c r="F62" s="153"/>
      <c r="G62" s="153"/>
    </row>
    <row r="64" spans="2:7" ht="15.75">
      <c r="B64" s="342" t="s">
        <v>290</v>
      </c>
      <c r="C64" s="342"/>
      <c r="D64" s="342"/>
      <c r="E64" s="342"/>
      <c r="F64" s="342"/>
      <c r="G64" s="342"/>
    </row>
    <row r="66" spans="2:10" ht="45">
      <c r="B66" s="153" t="s">
        <v>145</v>
      </c>
      <c r="C66" s="153" t="s">
        <v>1</v>
      </c>
      <c r="D66" s="153" t="s">
        <v>235</v>
      </c>
      <c r="E66" s="153" t="s">
        <v>218</v>
      </c>
      <c r="F66" s="153" t="s">
        <v>219</v>
      </c>
      <c r="G66" s="153" t="s">
        <v>185</v>
      </c>
      <c r="I66" s="149"/>
    </row>
    <row r="67" spans="2:10">
      <c r="B67" s="153">
        <v>1</v>
      </c>
      <c r="C67" s="153">
        <v>2</v>
      </c>
      <c r="D67" s="153">
        <v>3</v>
      </c>
      <c r="E67" s="153">
        <v>4</v>
      </c>
      <c r="F67" s="153">
        <v>5</v>
      </c>
      <c r="G67" s="153">
        <v>6</v>
      </c>
    </row>
    <row r="68" spans="2:10" ht="30">
      <c r="B68" s="163">
        <v>1</v>
      </c>
      <c r="C68" s="163" t="s">
        <v>396</v>
      </c>
      <c r="D68" s="52">
        <v>6050</v>
      </c>
      <c r="E68" s="163">
        <v>8</v>
      </c>
      <c r="F68" s="163"/>
      <c r="G68" s="168">
        <f>D68*E68</f>
        <v>48400</v>
      </c>
    </row>
    <row r="69" spans="2:10" ht="30">
      <c r="B69" s="153">
        <v>2</v>
      </c>
      <c r="C69" s="154" t="s">
        <v>405</v>
      </c>
      <c r="D69" s="153">
        <v>10000</v>
      </c>
      <c r="E69" s="153">
        <v>8.01</v>
      </c>
      <c r="F69" s="153"/>
      <c r="G69" s="48">
        <v>80100</v>
      </c>
    </row>
    <row r="70" spans="2:10" ht="30">
      <c r="B70" s="153">
        <v>3</v>
      </c>
      <c r="C70" s="154" t="s">
        <v>406</v>
      </c>
      <c r="D70" s="153">
        <v>54.46</v>
      </c>
      <c r="E70" s="153">
        <v>3425.12</v>
      </c>
      <c r="F70" s="153"/>
      <c r="G70" s="48">
        <f>191385.57-12776.55</f>
        <v>178609.02000000002</v>
      </c>
    </row>
    <row r="71" spans="2:10" ht="30">
      <c r="B71" s="153">
        <v>4</v>
      </c>
      <c r="C71" s="154" t="s">
        <v>407</v>
      </c>
      <c r="D71" s="52">
        <v>727.74</v>
      </c>
      <c r="E71" s="48">
        <v>60.31</v>
      </c>
      <c r="F71" s="153"/>
      <c r="G71" s="48">
        <v>45414.43</v>
      </c>
      <c r="I71" s="149"/>
      <c r="J71" s="149"/>
    </row>
    <row r="72" spans="2:10" ht="30" hidden="1">
      <c r="B72" s="153">
        <v>8</v>
      </c>
      <c r="C72" s="154" t="s">
        <v>240</v>
      </c>
      <c r="D72" s="7"/>
      <c r="E72" s="7"/>
      <c r="F72" s="7"/>
      <c r="G72" s="49"/>
    </row>
    <row r="73" spans="2:10" ht="30" hidden="1">
      <c r="B73" s="153">
        <v>9</v>
      </c>
      <c r="C73" s="154" t="s">
        <v>241</v>
      </c>
      <c r="D73" s="7"/>
      <c r="E73" s="7"/>
      <c r="F73" s="7"/>
      <c r="G73" s="49"/>
    </row>
    <row r="74" spans="2:10">
      <c r="B74" s="7"/>
      <c r="C74" s="153" t="s">
        <v>10</v>
      </c>
      <c r="D74" s="153" t="s">
        <v>70</v>
      </c>
      <c r="E74" s="153" t="s">
        <v>70</v>
      </c>
      <c r="F74" s="153" t="s">
        <v>70</v>
      </c>
      <c r="G74" s="82">
        <f>SUM(G68:G73)</f>
        <v>352523.45</v>
      </c>
    </row>
    <row r="76" spans="2:10" ht="15.75" hidden="1">
      <c r="B76" s="309" t="s">
        <v>220</v>
      </c>
      <c r="C76" s="309"/>
      <c r="D76" s="309"/>
      <c r="E76" s="309"/>
      <c r="F76" s="309"/>
      <c r="G76" s="309"/>
    </row>
    <row r="77" spans="2:10" hidden="1"/>
    <row r="78" spans="2:10" ht="45" hidden="1">
      <c r="B78" s="153" t="s">
        <v>145</v>
      </c>
      <c r="C78" s="313" t="s">
        <v>1</v>
      </c>
      <c r="D78" s="315"/>
      <c r="E78" s="153" t="s">
        <v>221</v>
      </c>
      <c r="F78" s="153" t="s">
        <v>222</v>
      </c>
      <c r="G78" s="153" t="s">
        <v>223</v>
      </c>
    </row>
    <row r="79" spans="2:10" hidden="1">
      <c r="B79" s="153">
        <v>1</v>
      </c>
      <c r="C79" s="313">
        <v>2</v>
      </c>
      <c r="D79" s="315"/>
      <c r="E79" s="153">
        <v>3</v>
      </c>
      <c r="F79" s="153">
        <v>4</v>
      </c>
      <c r="G79" s="153">
        <v>5</v>
      </c>
    </row>
    <row r="80" spans="2:10" hidden="1">
      <c r="B80" s="7"/>
      <c r="C80" s="313"/>
      <c r="D80" s="315"/>
      <c r="E80" s="7"/>
      <c r="F80" s="7"/>
      <c r="G80" s="7"/>
    </row>
    <row r="81" spans="2:10" hidden="1">
      <c r="B81" s="7"/>
      <c r="C81" s="313"/>
      <c r="D81" s="315"/>
      <c r="E81" s="7"/>
      <c r="F81" s="7"/>
      <c r="G81" s="7"/>
    </row>
    <row r="82" spans="2:10" hidden="1">
      <c r="B82" s="7"/>
      <c r="C82" s="350" t="s">
        <v>10</v>
      </c>
      <c r="D82" s="352"/>
      <c r="E82" s="153" t="s">
        <v>70</v>
      </c>
      <c r="F82" s="153" t="s">
        <v>70</v>
      </c>
      <c r="G82" s="153"/>
    </row>
    <row r="84" spans="2:10" ht="15.75">
      <c r="B84" s="342" t="s">
        <v>291</v>
      </c>
      <c r="C84" s="342"/>
      <c r="D84" s="342"/>
      <c r="E84" s="342"/>
      <c r="F84" s="342"/>
      <c r="G84" s="342"/>
    </row>
    <row r="86" spans="2:10" ht="45">
      <c r="B86" s="153" t="s">
        <v>145</v>
      </c>
      <c r="C86" s="313" t="s">
        <v>181</v>
      </c>
      <c r="D86" s="315"/>
      <c r="E86" s="153" t="s">
        <v>224</v>
      </c>
      <c r="F86" s="153" t="s">
        <v>225</v>
      </c>
      <c r="G86" s="153" t="s">
        <v>226</v>
      </c>
    </row>
    <row r="87" spans="2:10">
      <c r="B87" s="153">
        <v>1</v>
      </c>
      <c r="C87" s="313">
        <v>2</v>
      </c>
      <c r="D87" s="315"/>
      <c r="E87" s="153">
        <v>3</v>
      </c>
      <c r="F87" s="153">
        <v>4</v>
      </c>
      <c r="G87" s="153">
        <v>5</v>
      </c>
    </row>
    <row r="88" spans="2:10" ht="31.5" customHeight="1">
      <c r="B88" s="153"/>
      <c r="C88" s="316"/>
      <c r="D88" s="318"/>
      <c r="E88" s="153"/>
      <c r="F88" s="153"/>
      <c r="G88" s="48"/>
    </row>
    <row r="89" spans="2:10">
      <c r="B89" s="7"/>
      <c r="C89" s="350" t="s">
        <v>10</v>
      </c>
      <c r="D89" s="352"/>
      <c r="E89" s="153" t="s">
        <v>70</v>
      </c>
      <c r="F89" s="153" t="s">
        <v>70</v>
      </c>
      <c r="G89" s="46">
        <f>SUM(G88:G88)</f>
        <v>0</v>
      </c>
    </row>
    <row r="90" spans="2:10">
      <c r="G90" s="54"/>
    </row>
    <row r="91" spans="2:10" ht="15.75">
      <c r="B91" s="342" t="s">
        <v>292</v>
      </c>
      <c r="C91" s="342"/>
      <c r="D91" s="342"/>
      <c r="E91" s="342"/>
      <c r="F91" s="342"/>
      <c r="G91" s="342"/>
    </row>
    <row r="93" spans="2:10" ht="30">
      <c r="B93" s="153" t="s">
        <v>145</v>
      </c>
      <c r="C93" s="313" t="s">
        <v>181</v>
      </c>
      <c r="D93" s="314"/>
      <c r="E93" s="315"/>
      <c r="F93" s="153" t="s">
        <v>227</v>
      </c>
      <c r="G93" s="153" t="s">
        <v>228</v>
      </c>
    </row>
    <row r="94" spans="2:10">
      <c r="B94" s="153">
        <v>1</v>
      </c>
      <c r="C94" s="313">
        <v>2</v>
      </c>
      <c r="D94" s="314"/>
      <c r="E94" s="315"/>
      <c r="F94" s="153">
        <v>3</v>
      </c>
      <c r="G94" s="153">
        <v>4</v>
      </c>
    </row>
    <row r="95" spans="2:10" ht="25.5" customHeight="1">
      <c r="B95" s="153">
        <v>1</v>
      </c>
      <c r="C95" s="316" t="s">
        <v>404</v>
      </c>
      <c r="D95" s="317"/>
      <c r="E95" s="318"/>
      <c r="F95" s="153">
        <v>1</v>
      </c>
      <c r="G95" s="48">
        <v>166000</v>
      </c>
      <c r="I95" s="149"/>
    </row>
    <row r="96" spans="2:10" ht="25.5" customHeight="1">
      <c r="B96" s="153">
        <v>2</v>
      </c>
      <c r="C96" s="316" t="s">
        <v>389</v>
      </c>
      <c r="D96" s="322"/>
      <c r="E96" s="323"/>
      <c r="F96" s="153">
        <v>1</v>
      </c>
      <c r="G96" s="48">
        <v>80000</v>
      </c>
      <c r="J96" s="149"/>
    </row>
    <row r="97" spans="2:10" ht="25.5" customHeight="1">
      <c r="B97" s="180"/>
      <c r="C97" s="316"/>
      <c r="D97" s="322"/>
      <c r="E97" s="323"/>
      <c r="F97" s="180"/>
      <c r="G97" s="48"/>
      <c r="J97" s="149"/>
    </row>
    <row r="98" spans="2:10">
      <c r="B98" s="7"/>
      <c r="C98" s="350"/>
      <c r="D98" s="351"/>
      <c r="E98" s="352"/>
      <c r="F98" s="153"/>
      <c r="G98" s="50">
        <f>SUM(G95:G97)</f>
        <v>246000</v>
      </c>
    </row>
    <row r="100" spans="2:10" ht="33" customHeight="1">
      <c r="B100" s="342" t="s">
        <v>293</v>
      </c>
      <c r="C100" s="342"/>
      <c r="D100" s="342"/>
      <c r="E100" s="342"/>
      <c r="F100" s="342"/>
      <c r="G100" s="342"/>
    </row>
    <row r="102" spans="2:10" ht="47.25" customHeight="1">
      <c r="B102" s="153" t="s">
        <v>145</v>
      </c>
      <c r="C102" s="313" t="s">
        <v>181</v>
      </c>
      <c r="D102" s="315"/>
      <c r="E102" s="153" t="s">
        <v>221</v>
      </c>
      <c r="F102" s="153" t="s">
        <v>229</v>
      </c>
      <c r="G102" s="153" t="s">
        <v>214</v>
      </c>
    </row>
    <row r="103" spans="2:10">
      <c r="B103" s="153">
        <v>1</v>
      </c>
      <c r="C103" s="313">
        <v>2</v>
      </c>
      <c r="D103" s="315"/>
      <c r="E103" s="153">
        <v>3</v>
      </c>
      <c r="F103" s="153">
        <v>4</v>
      </c>
      <c r="G103" s="153">
        <v>5</v>
      </c>
    </row>
    <row r="104" spans="2:10" ht="35.25" customHeight="1">
      <c r="B104" s="153">
        <v>1</v>
      </c>
      <c r="C104" s="316" t="s">
        <v>361</v>
      </c>
      <c r="D104" s="318"/>
      <c r="E104" s="66">
        <v>1</v>
      </c>
      <c r="F104" s="66"/>
      <c r="G104" s="48">
        <v>233600</v>
      </c>
    </row>
    <row r="105" spans="2:10" ht="35.25" customHeight="1">
      <c r="B105" s="153"/>
      <c r="C105" s="316"/>
      <c r="D105" s="323"/>
      <c r="E105" s="66"/>
      <c r="F105" s="66"/>
      <c r="G105" s="48"/>
    </row>
    <row r="106" spans="2:10">
      <c r="B106" s="7"/>
      <c r="C106" s="350" t="s">
        <v>10</v>
      </c>
      <c r="D106" s="352"/>
      <c r="E106" s="153" t="s">
        <v>70</v>
      </c>
      <c r="F106" s="153" t="s">
        <v>70</v>
      </c>
      <c r="G106" s="46">
        <f>SUM(G104:G105)</f>
        <v>233600</v>
      </c>
    </row>
    <row r="108" spans="2:10">
      <c r="B108" s="129" t="s">
        <v>365</v>
      </c>
      <c r="C108" s="130"/>
      <c r="D108" s="131"/>
      <c r="E108" s="130"/>
      <c r="F108" s="132" t="s">
        <v>390</v>
      </c>
    </row>
    <row r="109" spans="2:10">
      <c r="B109" s="133"/>
      <c r="C109" s="134"/>
      <c r="D109" s="135"/>
      <c r="E109" s="130"/>
      <c r="F109" s="136" t="s">
        <v>366</v>
      </c>
    </row>
    <row r="110" spans="2:10">
      <c r="B110" s="129" t="s">
        <v>367</v>
      </c>
      <c r="C110" s="130"/>
      <c r="D110" s="137"/>
      <c r="E110" s="130"/>
      <c r="F110" s="138" t="s">
        <v>346</v>
      </c>
    </row>
    <row r="111" spans="2:10">
      <c r="B111" s="129"/>
      <c r="C111" s="130"/>
      <c r="D111" s="139"/>
      <c r="E111" s="130"/>
      <c r="F111" s="136" t="s">
        <v>366</v>
      </c>
    </row>
    <row r="112" spans="2:10">
      <c r="B112" s="129" t="s">
        <v>368</v>
      </c>
      <c r="C112" s="130"/>
      <c r="D112" s="137"/>
      <c r="E112" s="130"/>
      <c r="F112" s="140" t="s">
        <v>346</v>
      </c>
    </row>
    <row r="113" spans="2:6">
      <c r="B113" s="133"/>
      <c r="C113" s="130"/>
      <c r="D113" s="141"/>
      <c r="E113" s="130"/>
      <c r="F113" s="136" t="s">
        <v>366</v>
      </c>
    </row>
    <row r="114" spans="2:6">
      <c r="B114" s="133" t="s">
        <v>376</v>
      </c>
      <c r="C114" s="151">
        <v>43131</v>
      </c>
      <c r="D114" s="133"/>
      <c r="E114" s="130"/>
      <c r="F114" s="133"/>
    </row>
  </sheetData>
  <mergeCells count="76">
    <mergeCell ref="C97:E97"/>
    <mergeCell ref="C6:D6"/>
    <mergeCell ref="B2:G2"/>
    <mergeCell ref="B3:C3"/>
    <mergeCell ref="D3:G3"/>
    <mergeCell ref="B4:D4"/>
    <mergeCell ref="E4:G4"/>
    <mergeCell ref="C20:D20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B34:G34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47:C47"/>
    <mergeCell ref="D47:G47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C80:D80"/>
    <mergeCell ref="B49:G49"/>
    <mergeCell ref="B56:G56"/>
    <mergeCell ref="C58:D58"/>
    <mergeCell ref="C59:D59"/>
    <mergeCell ref="C60:D60"/>
    <mergeCell ref="C61:D61"/>
    <mergeCell ref="C62:D62"/>
    <mergeCell ref="B64:G64"/>
    <mergeCell ref="B76:G76"/>
    <mergeCell ref="C78:D78"/>
    <mergeCell ref="C79:D79"/>
    <mergeCell ref="C96:E96"/>
    <mergeCell ref="C81:D81"/>
    <mergeCell ref="C82:D82"/>
    <mergeCell ref="B84:G84"/>
    <mergeCell ref="C86:D86"/>
    <mergeCell ref="C87:D87"/>
    <mergeCell ref="C88:D88"/>
    <mergeCell ref="C89:D89"/>
    <mergeCell ref="B91:G91"/>
    <mergeCell ref="C93:E93"/>
    <mergeCell ref="C94:E94"/>
    <mergeCell ref="C95:E95"/>
    <mergeCell ref="C106:D106"/>
    <mergeCell ref="C98:E98"/>
    <mergeCell ref="B100:G100"/>
    <mergeCell ref="C102:D102"/>
    <mergeCell ref="C103:D103"/>
    <mergeCell ref="C104:D104"/>
    <mergeCell ref="C105:D105"/>
  </mergeCells>
  <pageMargins left="0.25" right="0.25" top="0.75" bottom="0.75" header="0.3" footer="0.3"/>
  <pageSetup paperSize="9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Титульный новый</vt:lpstr>
      <vt:lpstr>раздел1,2</vt:lpstr>
      <vt:lpstr>раздел 3,4</vt:lpstr>
      <vt:lpstr>раздел 5-9 (4)</vt:lpstr>
      <vt:lpstr>раздел 5-9 (3)</vt:lpstr>
      <vt:lpstr>обоснование 1</vt:lpstr>
      <vt:lpstr>обоснование 2 дох</vt:lpstr>
      <vt:lpstr>обоснование 2 (2)</vt:lpstr>
      <vt:lpstr>обоснование 2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2019-01-10T09:09:33Z</dcterms:modified>
</cp:coreProperties>
</file>