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440" windowHeight="8745" firstSheet="1" activeTab="6"/>
  </bookViews>
  <sheets>
    <sheet name="Лист1" sheetId="13" r:id="rId1"/>
    <sheet name="раздел1,2" sheetId="1" r:id="rId2"/>
    <sheet name="раздел 3,4" sheetId="4" r:id="rId3"/>
    <sheet name="раздел 5-9" sheetId="7" r:id="rId4"/>
    <sheet name="обоснование 1" sheetId="8" r:id="rId5"/>
    <sheet name="обоснование 2 дох" sheetId="11" r:id="rId6"/>
    <sheet name="Лист2" sheetId="14" r:id="rId7"/>
  </sheets>
  <definedNames>
    <definedName name="sub_1001" localSheetId="4">'обоснование 1'!#REF!</definedName>
    <definedName name="sub_1001" localSheetId="5">'обоснование 2 дох'!#REF!</definedName>
    <definedName name="sub_1001" localSheetId="2">'раздел 3,4'!#REF!</definedName>
    <definedName name="sub_1001" localSheetId="3">'раздел 5-9'!#REF!</definedName>
    <definedName name="sub_1001" localSheetId="1">'раздел1,2'!#REF!</definedName>
  </definedNames>
  <calcPr calcId="152511"/>
</workbook>
</file>

<file path=xl/calcChain.xml><?xml version="1.0" encoding="utf-8"?>
<calcChain xmlns="http://schemas.openxmlformats.org/spreadsheetml/2006/main">
  <c r="D22" i="8" l="1"/>
  <c r="J11" i="8"/>
  <c r="J12" i="8"/>
  <c r="J13" i="8"/>
  <c r="J14" i="8"/>
  <c r="J15" i="8"/>
  <c r="J16" i="8"/>
  <c r="J17" i="8"/>
  <c r="J18" i="8"/>
  <c r="J19" i="8"/>
  <c r="J20" i="8"/>
  <c r="J21" i="8"/>
  <c r="J10" i="8"/>
  <c r="D39" i="4"/>
  <c r="E20" i="4"/>
  <c r="G126" i="11" l="1"/>
  <c r="D15" i="4" l="1"/>
  <c r="D25" i="4" l="1"/>
  <c r="D24" i="4"/>
  <c r="D22" i="4" l="1"/>
  <c r="G114" i="11" l="1"/>
  <c r="G108" i="11"/>
  <c r="G64" i="11"/>
  <c r="H12" i="8"/>
  <c r="D12" i="8" s="1"/>
  <c r="H13" i="8"/>
  <c r="D13" i="8" s="1"/>
  <c r="H14" i="8"/>
  <c r="D14" i="8" s="1"/>
  <c r="H15" i="8"/>
  <c r="D15" i="8" s="1"/>
  <c r="H16" i="8"/>
  <c r="D16" i="8" s="1"/>
  <c r="H17" i="8"/>
  <c r="D17" i="8" s="1"/>
  <c r="H18" i="8"/>
  <c r="D18" i="8" s="1"/>
  <c r="H19" i="8"/>
  <c r="D19" i="8" s="1"/>
  <c r="H20" i="8"/>
  <c r="D20" i="8" s="1"/>
  <c r="H21" i="8"/>
  <c r="D21" i="8" s="1"/>
  <c r="H22" i="8"/>
  <c r="H23" i="8"/>
  <c r="D23" i="8" s="1"/>
  <c r="J23" i="8" s="1"/>
  <c r="H24" i="8"/>
  <c r="D24" i="8" s="1"/>
  <c r="J24" i="8" s="1"/>
  <c r="H25" i="8"/>
  <c r="D25" i="8" s="1"/>
  <c r="J25" i="8" s="1"/>
  <c r="H11" i="8"/>
  <c r="D11" i="8" s="1"/>
  <c r="D10" i="8"/>
  <c r="I83" i="4"/>
  <c r="H83" i="4"/>
  <c r="G83" i="4"/>
  <c r="J34" i="4"/>
  <c r="J20" i="4"/>
  <c r="D40" i="4"/>
  <c r="D16" i="4"/>
  <c r="D11" i="4"/>
  <c r="D8" i="4" l="1"/>
  <c r="J26" i="8"/>
  <c r="G93" i="11"/>
  <c r="G102" i="11"/>
  <c r="J50" i="4"/>
  <c r="D37" i="4" l="1"/>
  <c r="D38" i="4"/>
  <c r="D41" i="4"/>
  <c r="D43" i="4"/>
  <c r="D36" i="4"/>
  <c r="D23" i="4"/>
  <c r="D20" i="4" s="1"/>
  <c r="E69" i="4" l="1"/>
  <c r="F69" i="4"/>
  <c r="L83" i="4"/>
  <c r="L68" i="4" s="1"/>
  <c r="K83" i="4"/>
  <c r="K68" i="4" s="1"/>
  <c r="J83" i="4"/>
  <c r="J68" i="4" s="1"/>
  <c r="G20" i="11" l="1"/>
  <c r="F83" i="4" l="1"/>
  <c r="J32" i="4"/>
  <c r="J19" i="4" s="1"/>
  <c r="E32" i="4"/>
  <c r="G75" i="11"/>
  <c r="G74" i="11"/>
  <c r="G44" i="11"/>
  <c r="G43" i="11"/>
  <c r="G42" i="11"/>
  <c r="G41" i="11"/>
  <c r="G40" i="11"/>
  <c r="E83" i="4" l="1"/>
  <c r="H68" i="4"/>
  <c r="G78" i="11"/>
  <c r="G57" i="11"/>
  <c r="G45" i="11"/>
  <c r="D83" i="4"/>
  <c r="G69" i="4"/>
  <c r="D69" i="4" s="1"/>
  <c r="D68" i="4" l="1"/>
  <c r="E34" i="4"/>
  <c r="E19" i="4" s="1"/>
  <c r="D34" i="4" l="1"/>
  <c r="D19" i="4"/>
  <c r="D62" i="1"/>
  <c r="D55" i="1"/>
  <c r="D32" i="4" l="1"/>
  <c r="I68" i="4"/>
  <c r="G68" i="4"/>
  <c r="E68" i="4"/>
  <c r="F68" i="4"/>
  <c r="I48" i="8" l="1"/>
  <c r="I50" i="8"/>
  <c r="I44" i="8"/>
  <c r="I43" i="8" s="1"/>
  <c r="I47" i="8" l="1"/>
  <c r="I54" i="8" s="1"/>
  <c r="J8" i="4" l="1"/>
  <c r="J26" i="4" l="1"/>
</calcChain>
</file>

<file path=xl/sharedStrings.xml><?xml version="1.0" encoding="utf-8"?>
<sst xmlns="http://schemas.openxmlformats.org/spreadsheetml/2006/main" count="608" uniqueCount="367">
  <si>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</si>
  <si>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</si>
  <si>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</si>
  <si>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</si>
  <si>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</si>
  <si>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</si>
  <si>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</si>
  <si>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</si>
  <si>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</si>
  <si>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</si>
  <si>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</si>
  <si>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Исполнитель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</si>
  <si>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</si>
  <si>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</si>
  <si>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</si>
  <si>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</si>
  <si>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</si>
  <si>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</si>
  <si>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</si>
  <si>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</si>
  <si>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</si>
  <si>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</si>
  <si>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</si>
  <si>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</si>
  <si>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</si>
  <si>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</si>
  <si>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</si>
  <si>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</si>
  <si>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</si>
  <si>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</si>
  <si>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</si>
  <si>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</si>
  <si>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</si>
  <si>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</si>
  <si>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</si>
  <si>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</si>
  <si>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</si>
  <si>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</si>
  <si>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</si>
  <si>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</si>
  <si>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</si>
  <si>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</si>
  <si>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</si>
  <si>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</si>
  <si>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</si>
  <si>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</si>
  <si>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</si>
  <si>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</si>
  <si>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</si>
  <si>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</si>
  <si>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</si>
  <si>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</si>
  <si>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</si>
  <si>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</si>
  <si>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</si>
  <si>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</si>
  <si>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</si>
  <si>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</si>
  <si>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</si>
  <si>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</si>
  <si>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</si>
  <si>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</si>
  <si>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</si>
  <si>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</si>
  <si>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</si>
  <si>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</si>
  <si>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</si>
  <si>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</si>
  <si>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</si>
  <si>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</si>
  <si>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</si>
  <si>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</si>
  <si>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</si>
  <si>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</si>
  <si>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</si>
  <si>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</si>
  <si>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</si>
  <si>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</si>
  <si>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</si>
  <si>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</si>
  <si>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</si>
  <si>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</si>
  <si>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</si>
  <si>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</si>
  <si>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</si>
  <si>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</si>
  <si>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</si>
  <si>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</si>
  <si>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</si>
  <si>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</si>
  <si>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</si>
  <si>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</si>
  <si>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</si>
  <si>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</si>
  <si>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</si>
  <si>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</si>
  <si>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</si>
  <si>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</si>
  <si>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</si>
  <si>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</si>
  <si>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</si>
  <si>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r>
      <t>на 20</t>
    </r>
    <r>
      <rPr>
        <u/>
        <sz val="11"/>
        <color theme="1"/>
        <rFont val="Times New Roman"/>
        <family val="1"/>
        <charset val="204"/>
      </rPr>
      <t>17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</si>
  <si>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</si>
  <si>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
2-ой год планового периода</t>
    </r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</si>
  <si>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</si>
  <si>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</si>
  <si>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</si>
  <si>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</si>
  <si>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</si>
  <si>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</si>
  <si>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</si>
  <si>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</si>
  <si>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</si>
  <si>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</si>
  <si>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</si>
  <si>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</si>
  <si>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</si>
  <si>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</si>
  <si>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</si>
  <si>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</si>
  <si>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</si>
  <si>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</si>
  <si>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</si>
  <si>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</si>
  <si>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</si>
  <si>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</si>
  <si>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</si>
  <si>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</si>
  <si>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</si>
  <si>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</si>
  <si>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</si>
  <si>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Поступления всего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</si>
  <si>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</si>
  <si>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</si>
  <si>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</si>
  <si>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</si>
  <si>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</si>
  <si>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</si>
  <si>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</si>
  <si>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</si>
  <si>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</si>
  <si>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</si>
  <si>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</si>
  <si>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</si>
  <si>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</si>
  <si>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</si>
  <si>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</si>
  <si>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</si>
  <si>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</si>
  <si>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</si>
  <si>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</si>
  <si>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</si>
  <si>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</si>
  <si>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</si>
  <si>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</si>
  <si>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</si>
  <si>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</si>
  <si>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</si>
  <si>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</si>
  <si>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</si>
  <si>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</si>
  <si>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</si>
  <si>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</si>
  <si>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</si>
  <si>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</si>
  <si>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</si>
  <si>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</si>
  <si>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</si>
  <si>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</si>
  <si>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</si>
  <si>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</si>
  <si>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</si>
  <si>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</si>
  <si>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</si>
  <si>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</si>
  <si>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</si>
  <si>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</si>
  <si>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</si>
  <si>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</si>
  <si>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</si>
  <si>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</si>
  <si>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</si>
  <si>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</si>
  <si>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</si>
  <si>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</si>
  <si>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</si>
  <si>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</si>
  <si>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</si>
  <si>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</si>
  <si>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</si>
  <si>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</si>
  <si>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</si>
  <si>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</si>
  <si>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</si>
  <si>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</si>
  <si>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</si>
  <si>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</si>
  <si>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</si>
  <si>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</si>
  <si>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</si>
  <si>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</si>
  <si>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</si>
  <si>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</si>
  <si>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</si>
  <si>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</si>
  <si>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</si>
  <si>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</si>
  <si>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</si>
  <si>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</si>
  <si>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</si>
  <si>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</si>
  <si>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</si>
  <si>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</si>
  <si>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</si>
  <si>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</si>
  <si>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</si>
  <si>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</si>
  <si>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</si>
  <si>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>4. Расчет (обоснование) расходов на безвозмездные перечисления организациям</t>
  </si>
  <si>
    <t>2. Расчет (обоснование) расходов прочих расходов (кроме расходов на закупку товаров, работ, услуг)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</si>
  <si>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</si>
  <si>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</si>
  <si>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</si>
  <si>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</si>
  <si>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</si>
  <si>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</si>
  <si>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</si>
  <si>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</si>
  <si>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</si>
  <si>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</si>
  <si>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</si>
  <si>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</si>
  <si>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</si>
  <si>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</si>
  <si>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</si>
  <si>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</si>
  <si>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</si>
  <si>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</si>
  <si>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</si>
  <si>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</si>
  <si>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</si>
  <si>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</si>
  <si>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</si>
  <si>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</si>
  <si>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</si>
  <si>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</si>
  <si>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</si>
  <si>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</si>
  <si>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</si>
  <si>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</si>
  <si>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</si>
  <si>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</si>
  <si>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</si>
  <si>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</si>
  <si>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</si>
  <si>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</si>
  <si>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</si>
  <si>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</si>
  <si>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</si>
  <si>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</si>
  <si>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</si>
  <si>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</si>
  <si>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</si>
  <si>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</si>
  <si>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</si>
  <si>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</si>
  <si>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</si>
  <si>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</si>
  <si>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</si>
  <si>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</si>
  <si>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</si>
  <si>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</si>
  <si>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</si>
  <si>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Средства от иной приносящей доход деятельности</t>
  </si>
  <si>
    <t>1. Расчет (обоснование) расходов на уплату налогов, сборов и иных платежей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</si>
  <si>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</si>
  <si>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</si>
  <si>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</si>
  <si>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</si>
  <si>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</si>
  <si>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Городская и междугородняя телефонная связь</t>
  </si>
  <si>
    <t>Обучение сотрудников</t>
  </si>
  <si>
    <t>Поставка питьевой воды</t>
  </si>
  <si>
    <t>Информационные услуги</t>
  </si>
  <si>
    <t>Канцтовары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</si>
  <si>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</si>
  <si>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</si>
  <si>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</si>
  <si>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</si>
  <si>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</si>
  <si>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</si>
  <si>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</si>
  <si>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</si>
  <si>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</si>
  <si>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</si>
  <si>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</si>
  <si>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</si>
  <si>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</si>
  <si>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</si>
  <si>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</si>
  <si>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</si>
  <si>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</si>
  <si>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</si>
  <si>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</si>
  <si>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</si>
  <si>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</si>
  <si>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</si>
  <si>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</si>
  <si>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</si>
  <si>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</si>
  <si>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</si>
  <si>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</si>
  <si>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</si>
  <si>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</si>
  <si>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</si>
  <si>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</si>
  <si>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</si>
  <si>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</si>
  <si>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</si>
  <si>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</si>
  <si>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</si>
  <si>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на "  01 " января  2017 г.</t>
  </si>
  <si>
    <t>Приобретение угля и дров</t>
  </si>
  <si>
    <t>Приобретение ОС</t>
  </si>
  <si>
    <t>91807030000000130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</si>
  <si>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</si>
  <si>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</si>
  <si>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</si>
  <si>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</si>
  <si>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</si>
  <si>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</si>
  <si>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</si>
  <si>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</si>
  <si>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</si>
  <si>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</si>
  <si>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</si>
  <si>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</si>
  <si>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</si>
  <si>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</si>
  <si>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</si>
  <si>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</si>
  <si>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</si>
  <si>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</si>
  <si>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</si>
  <si>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</si>
  <si>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2.5. Расчет (обоснование) расходов на прочие расходы</t>
  </si>
  <si>
    <t>Изготовление грамот и дипломов</t>
  </si>
  <si>
    <t>2.6. Расчет (обоснование) расходов на приобретение основных средств, материальных запасов</t>
  </si>
  <si>
    <t>91807030703000000290</t>
  </si>
  <si>
    <t>91807030703000000223</t>
  </si>
  <si>
    <t>91807030703000000221</t>
  </si>
  <si>
    <t>91807030703000000225</t>
  </si>
  <si>
    <t>91807030703000126225</t>
  </si>
  <si>
    <t>91807030703000000226</t>
  </si>
  <si>
    <t>91807030703000000310</t>
  </si>
  <si>
    <t>91807030703000000340</t>
  </si>
  <si>
    <t>91807030703000000211</t>
  </si>
  <si>
    <t>91807030703000000213</t>
  </si>
  <si>
    <t>оплата труда</t>
  </si>
  <si>
    <t xml:space="preserve"> начисления на выплаты по оплате труда</t>
  </si>
  <si>
    <t>91807030703330000211</t>
  </si>
  <si>
    <t>918070307033300000213</t>
  </si>
  <si>
    <t>субсидия на выполнение муниципального задания</t>
  </si>
  <si>
    <t>Оплата иных платежей</t>
  </si>
  <si>
    <t>30 июня</t>
  </si>
  <si>
    <t>на " 22  " июня  2017 г.</t>
  </si>
  <si>
    <r>
      <t>на " 22 "</t>
    </r>
    <r>
      <rPr>
        <u/>
        <sz val="12"/>
        <color theme="1"/>
        <rFont val="Times New Roman"/>
        <family val="1"/>
        <charset val="204"/>
      </rPr>
      <t xml:space="preserve"> июня </t>
    </r>
    <r>
      <rPr>
        <sz val="12"/>
        <color theme="1"/>
        <rFont val="Times New Roman"/>
        <family val="1"/>
        <charset val="204"/>
      </rPr>
      <t>2017 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</si>
</sst>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1" fillId="0" borderId="0"/>
    <xf numFmtId="164" fontId="1" fillId="0" borderId="0" applyFont="0" applyFill="0" applyBorder="0" applyAlignment="0" applyProtection="0"/>
  </cellStyleXfs>
  <cellXfs count="244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1" fillId="0" borderId="8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vertical="center" wrapText="1"/>
    </xf>
    <xf numFmtId="169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9" fontId="6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5" fillId="2" borderId="1" xfId="1" applyFont="1" applyFill="1" applyBorder="1" applyAlignment="1">
      <alignment horizontal="center" vertical="center" wrapText="1"/>
    </xf>
    <xf numFmtId="164" fontId="13" fillId="0" borderId="1" xfId="1" applyFont="1" applyBorder="1" applyAlignment="1">
      <alignment vertical="center" wrapText="1"/>
    </xf>
    <xf numFmtId="164" fontId="6" fillId="2" borderId="16" xfId="1" applyFont="1" applyFill="1" applyBorder="1" applyAlignment="1">
      <alignment vertical="center" wrapText="1"/>
    </xf>
    <xf numFmtId="164" fontId="6" fillId="0" borderId="16" xfId="1" applyFont="1" applyBorder="1" applyAlignment="1">
      <alignment vertical="center" wrapText="1"/>
    </xf>
    <xf numFmtId="164" fontId="13" fillId="0" borderId="18" xfId="1" applyFont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9" fillId="0" borderId="16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9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8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9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9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9" xfId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9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49" fontId="20" fillId="0" borderId="0" xfId="0" applyNumberFormat="1" applyFont="1"/>
    <xf numFmtId="49" fontId="20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164" fontId="18" fillId="0" borderId="9" xfId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8" fillId="0" borderId="9" xfId="1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9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9" fontId="19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164" fontId="13" fillId="0" borderId="10" xfId="1" applyFont="1" applyBorder="1" applyAlignment="1">
      <alignment horizontal="center" vertical="center" wrapText="1"/>
    </xf>
    <xf numFmtId="164" fontId="13" fillId="0" borderId="11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0" fillId="0" borderId="0" xfId="0" applyNumberFormat="1" applyFont="1" applyAlignment="1">
      <alignment horizontal="left" vertical="distributed" wrapText="1"/>
    </xf>
    <xf numFmtId="49" fontId="20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0" fillId="0" borderId="0" xfId="0" applyNumberFormat="1" applyFont="1" applyAlignment="1">
      <alignment horizontal="left" vertical="distributed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9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9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9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9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9" xfId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8" fillId="0" borderId="4" xfId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9" xfId="1" applyNumberFormat="1" applyFont="1" applyFill="1" applyBorder="1" applyAlignment="1">
      <alignment horizontal="right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18" fillId="0" borderId="9" xfId="1" applyFont="1" applyFill="1" applyBorder="1" applyAlignment="1">
      <alignment horizontal="center" vertical="center" wrapText="1"/>
    </xf>
    <xf numFmtId="164" fontId="3" fillId="0" borderId="9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164" fontId="18" fillId="0" borderId="9" xfId="1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9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0" fillId="0" borderId="7" xfId="0" applyNumberForma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2" fontId="9" fillId="0" borderId="9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43" fontId="6" fillId="0" borderId="4" xfId="0" applyNumberFormat="1" applyFont="1" applyBorder="1" applyAlignment="1">
      <alignment horizontal="center" vertical="center" wrapText="1"/>
    </xf>
    <xf numFmtId="43" fontId="6" fillId="0" borderId="7" xfId="0" applyNumberFormat="1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164" fontId="9" fillId="0" borderId="7" xfId="1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15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</cellXfs>
  <cellStyles count="4">
    <cellStyle name="Обычный" xfId="0" builtinId="0"/>
    <cellStyle name="Обычный 2" xfId="2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</xdr:colOff>
          <xdr:row>41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</xdr:colOff>
          <xdr:row>41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</xdr:colOff>
                <xdr:row>41</xdr:row>
                <xdr:rowOff>38100</xdr:rowOff>
              </to>
            </anchor>
          </objectPr>
        </oleObject>
      </mc:Choice>
      <mc:Fallback>
        <oleObject progId="Acrobat Document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23" workbookViewId="0">
      <selection activeCell="G32" sqref="G32"/>
    </sheetView>
  </sheetViews>
  <sheetFormatPr defaultColWidth="8.85546875" defaultRowHeight="15" x14ac:dyDescent="0.2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 x14ac:dyDescent="0.25">
      <c r="A1" s="128" t="s">
        <v>0</v>
      </c>
      <c r="B1" s="128"/>
      <c r="C1" s="128"/>
      <c r="D1" s="128"/>
    </row>
    <row r="2" spans="1:4" ht="22.5" customHeight="1" x14ac:dyDescent="0.25">
      <c r="A2" s="131" t="s">
        <v>296</v>
      </c>
      <c r="B2" s="131"/>
      <c r="C2" s="131"/>
      <c r="D2" s="131"/>
    </row>
    <row r="3" spans="1:4" ht="18" customHeight="1" x14ac:dyDescent="0.25">
      <c r="A3" s="101" t="s">
        <v>297</v>
      </c>
      <c r="B3" s="101"/>
      <c r="C3" s="101"/>
      <c r="D3" s="101"/>
    </row>
    <row r="4" spans="1:4" ht="32.25" customHeight="1" x14ac:dyDescent="0.25">
      <c r="A4" s="153" t="s">
        <v>298</v>
      </c>
      <c r="B4" s="125"/>
      <c r="C4" s="125"/>
      <c r="D4" s="125"/>
    </row>
    <row r="5" spans="1:4" ht="19.5" customHeight="1" x14ac:dyDescent="0.25">
      <c r="A5" s="151" t="s">
        <v>299</v>
      </c>
      <c r="B5" s="152"/>
      <c r="C5" s="152"/>
      <c r="D5" s="152"/>
    </row>
    <row r="6" spans="1:4" ht="15" customHeight="1" x14ac:dyDescent="0.25">
      <c r="A6" s="102" t="s">
        <v>300</v>
      </c>
      <c r="B6" s="102"/>
      <c r="C6" s="102"/>
      <c r="D6" s="102"/>
    </row>
    <row r="7" spans="1:4" ht="17.25" customHeight="1" x14ac:dyDescent="0.25">
      <c r="A7" s="101" t="s">
        <v>301</v>
      </c>
      <c r="B7" s="101"/>
      <c r="C7" s="101"/>
      <c r="D7" s="101"/>
    </row>
    <row r="8" spans="1:4" ht="15.75" x14ac:dyDescent="0.25">
      <c r="A8" s="101" t="s">
        <v>302</v>
      </c>
      <c r="B8" s="101"/>
      <c r="C8" s="101"/>
      <c r="D8" s="101"/>
    </row>
    <row r="9" spans="1:4" ht="15.75" x14ac:dyDescent="0.25">
      <c r="A9" s="101" t="s">
        <v>303</v>
      </c>
      <c r="B9" s="101"/>
      <c r="C9" s="101"/>
      <c r="D9" s="101"/>
    </row>
    <row r="10" spans="1:4" ht="12" customHeight="1" x14ac:dyDescent="0.25">
      <c r="A10" s="101" t="s">
        <v>304</v>
      </c>
      <c r="B10" s="101"/>
      <c r="C10" s="101"/>
      <c r="D10" s="101"/>
    </row>
    <row r="11" spans="1:4" ht="68.25" customHeight="1" x14ac:dyDescent="0.25">
      <c r="A11" s="150" t="s">
        <v>305</v>
      </c>
      <c r="B11" s="125"/>
      <c r="C11" s="125"/>
      <c r="D11" s="125"/>
    </row>
    <row r="12" spans="1:4" ht="2.25" customHeight="1" x14ac:dyDescent="0.25">
      <c r="A12" s="131"/>
      <c r="B12" s="149"/>
      <c r="C12" s="149"/>
      <c r="D12" s="149"/>
    </row>
    <row r="13" spans="1:4" ht="27" hidden="1" customHeight="1" x14ac:dyDescent="0.25">
      <c r="A13" s="100"/>
      <c r="B13" s="100"/>
      <c r="C13" s="100"/>
      <c r="D13" s="100"/>
    </row>
    <row r="14" spans="1:4" ht="58.5" hidden="1" customHeight="1" x14ac:dyDescent="0.25">
      <c r="A14" s="100"/>
      <c r="B14" s="100"/>
      <c r="C14" s="100"/>
      <c r="D14" s="100"/>
    </row>
    <row r="15" spans="1:4" ht="21" customHeight="1" x14ac:dyDescent="0.25">
      <c r="A15" s="131" t="s">
        <v>312</v>
      </c>
      <c r="B15" s="131"/>
      <c r="C15" s="131"/>
      <c r="D15" s="131"/>
    </row>
    <row r="16" spans="1:4" ht="48" customHeight="1" x14ac:dyDescent="0.25">
      <c r="A16" s="124" t="s">
        <v>306</v>
      </c>
      <c r="B16" s="125"/>
      <c r="C16" s="125"/>
      <c r="D16" s="125"/>
    </row>
    <row r="17" spans="1:4" ht="33" customHeight="1" x14ac:dyDescent="0.25">
      <c r="A17" s="124" t="s">
        <v>307</v>
      </c>
      <c r="B17" s="125"/>
      <c r="C17" s="125"/>
      <c r="D17" s="125"/>
    </row>
    <row r="18" spans="1:4" ht="20.25" customHeight="1" x14ac:dyDescent="0.25">
      <c r="A18" s="131" t="s">
        <v>21</v>
      </c>
      <c r="B18" s="131"/>
      <c r="C18" s="131"/>
      <c r="D18" s="131"/>
    </row>
    <row r="19" spans="1:4" ht="34.5" customHeight="1" x14ac:dyDescent="0.25">
      <c r="A19" s="122" t="s">
        <v>313</v>
      </c>
      <c r="B19" s="122"/>
      <c r="C19" s="122"/>
      <c r="D19" s="122"/>
    </row>
    <row r="20" spans="1:4" ht="31.5" customHeight="1" x14ac:dyDescent="0.25">
      <c r="A20" s="122" t="s">
        <v>314</v>
      </c>
      <c r="B20" s="122"/>
      <c r="C20" s="122"/>
      <c r="D20" s="122"/>
    </row>
    <row r="21" spans="1:4" ht="36" customHeight="1" x14ac:dyDescent="0.25">
      <c r="A21" s="122" t="s">
        <v>315</v>
      </c>
      <c r="B21" s="122"/>
      <c r="C21" s="122"/>
      <c r="D21" s="122"/>
    </row>
    <row r="22" spans="1:4" ht="32.25" customHeight="1" x14ac:dyDescent="0.25">
      <c r="A22" s="122" t="s">
        <v>316</v>
      </c>
      <c r="B22" s="122"/>
      <c r="C22" s="122"/>
      <c r="D22" s="122"/>
    </row>
    <row r="23" spans="1:4" ht="28.5" customHeight="1" x14ac:dyDescent="0.25">
      <c r="A23" s="122" t="s">
        <v>317</v>
      </c>
      <c r="B23" s="122"/>
      <c r="C23" s="122"/>
      <c r="D23" s="122"/>
    </row>
    <row r="24" spans="1:4" ht="38.25" customHeight="1" x14ac:dyDescent="0.25">
      <c r="A24" s="122" t="s">
        <v>318</v>
      </c>
      <c r="B24" s="122"/>
      <c r="C24" s="122"/>
      <c r="D24" s="122"/>
    </row>
    <row r="25" spans="1:4" ht="33" customHeight="1" x14ac:dyDescent="0.25">
      <c r="A25" s="123" t="s">
        <v>319</v>
      </c>
      <c r="B25" s="123"/>
      <c r="C25" s="123"/>
      <c r="D25" s="123"/>
    </row>
    <row r="26" spans="1:4" ht="26.25" customHeight="1" x14ac:dyDescent="0.25">
      <c r="A26" s="122" t="s">
        <v>320</v>
      </c>
      <c r="B26" s="122"/>
      <c r="C26" s="122"/>
      <c r="D26" s="122"/>
    </row>
    <row r="27" spans="1:4" ht="13.5" hidden="1" customHeight="1" x14ac:dyDescent="0.25">
      <c r="A27" s="122"/>
      <c r="B27" s="122"/>
      <c r="C27" s="122"/>
      <c r="D27" s="122"/>
    </row>
    <row r="28" spans="1:4" ht="22.5" customHeight="1" x14ac:dyDescent="0.25">
      <c r="A28" s="130" t="s">
        <v>22</v>
      </c>
      <c r="B28" s="130"/>
      <c r="C28" s="130"/>
      <c r="D28" s="130"/>
    </row>
    <row r="29" spans="1:4" ht="28.5" customHeight="1" x14ac:dyDescent="0.25">
      <c r="A29" s="122" t="s">
        <v>308</v>
      </c>
      <c r="B29" s="122" t="s">
        <v>308</v>
      </c>
      <c r="C29" s="122" t="s">
        <v>308</v>
      </c>
      <c r="D29" s="122" t="s">
        <v>308</v>
      </c>
    </row>
    <row r="30" spans="1:4" ht="32.25" customHeight="1" x14ac:dyDescent="0.25">
      <c r="A30" s="122" t="s">
        <v>309</v>
      </c>
      <c r="B30" s="122" t="s">
        <v>309</v>
      </c>
      <c r="C30" s="122" t="s">
        <v>309</v>
      </c>
      <c r="D30" s="122" t="s">
        <v>309</v>
      </c>
    </row>
    <row r="31" spans="1:4" ht="33.75" customHeight="1" x14ac:dyDescent="0.25">
      <c r="A31" s="122" t="s">
        <v>310</v>
      </c>
      <c r="B31" s="122" t="s">
        <v>310</v>
      </c>
      <c r="C31" s="122" t="s">
        <v>310</v>
      </c>
      <c r="D31" s="122" t="s">
        <v>310</v>
      </c>
    </row>
    <row r="32" spans="1:4" ht="45" customHeight="1" x14ac:dyDescent="0.25">
      <c r="A32" s="122" t="s">
        <v>311</v>
      </c>
      <c r="B32" s="122" t="s">
        <v>311</v>
      </c>
      <c r="C32" s="122" t="s">
        <v>311</v>
      </c>
      <c r="D32" s="122" t="s">
        <v>311</v>
      </c>
    </row>
    <row r="33" spans="1:4" ht="15.75" x14ac:dyDescent="0.25">
      <c r="A33" s="129" t="s">
        <v>12</v>
      </c>
      <c r="B33" s="129"/>
      <c r="C33" s="129"/>
      <c r="D33" s="129"/>
    </row>
    <row r="34" spans="1:4" ht="36.75" customHeight="1" x14ac:dyDescent="0.25">
      <c r="A34" s="132" t="s">
        <v>1</v>
      </c>
      <c r="B34" s="133"/>
      <c r="C34" s="133"/>
      <c r="D34" s="11" t="s">
        <v>3</v>
      </c>
    </row>
    <row r="35" spans="1:4" ht="15.75" x14ac:dyDescent="0.25">
      <c r="A35" s="134" t="s">
        <v>14</v>
      </c>
      <c r="B35" s="135"/>
      <c r="C35" s="136"/>
      <c r="D35" s="126">
        <v>365836.74</v>
      </c>
    </row>
    <row r="36" spans="1:4" ht="15" customHeight="1" x14ac:dyDescent="0.25">
      <c r="A36" s="8" t="s">
        <v>2</v>
      </c>
      <c r="B36" s="9"/>
      <c r="C36" s="10"/>
      <c r="D36" s="127"/>
    </row>
    <row r="37" spans="1:4" ht="15.75" x14ac:dyDescent="0.25">
      <c r="A37" s="134" t="s">
        <v>15</v>
      </c>
      <c r="B37" s="135"/>
      <c r="C37" s="136"/>
      <c r="D37" s="52">
        <v>365836.74</v>
      </c>
    </row>
    <row r="38" spans="1:4" ht="15" customHeight="1" x14ac:dyDescent="0.25">
      <c r="A38" s="134" t="s">
        <v>16</v>
      </c>
      <c r="B38" s="135"/>
      <c r="C38" s="136"/>
      <c r="D38" s="38">
        <v>0</v>
      </c>
    </row>
    <row r="39" spans="1:4" ht="15.75" x14ac:dyDescent="0.25">
      <c r="A39" s="134" t="s">
        <v>17</v>
      </c>
      <c r="B39" s="135"/>
      <c r="C39" s="136"/>
      <c r="D39" s="38">
        <v>0</v>
      </c>
    </row>
    <row r="40" spans="1:4" ht="15.75" customHeight="1" x14ac:dyDescent="0.25"/>
    <row r="41" spans="1:4" ht="15.75" x14ac:dyDescent="0.25">
      <c r="A41" s="129" t="s">
        <v>20</v>
      </c>
      <c r="B41" s="129"/>
      <c r="C41" s="129"/>
      <c r="D41" s="129"/>
    </row>
    <row r="42" spans="1:4" ht="36.75" customHeight="1" x14ac:dyDescent="0.25">
      <c r="A42" s="132" t="s">
        <v>1</v>
      </c>
      <c r="B42" s="133"/>
      <c r="C42" s="133"/>
      <c r="D42" s="11" t="s">
        <v>3</v>
      </c>
    </row>
    <row r="43" spans="1:4" ht="35.25" customHeight="1" x14ac:dyDescent="0.25">
      <c r="A43" s="134" t="s">
        <v>18</v>
      </c>
      <c r="B43" s="135"/>
      <c r="C43" s="136"/>
      <c r="D43" s="126">
        <v>3952673.36</v>
      </c>
    </row>
    <row r="44" spans="1:4" ht="21.75" customHeight="1" x14ac:dyDescent="0.25">
      <c r="A44" s="8" t="s">
        <v>2</v>
      </c>
      <c r="B44" s="9"/>
      <c r="C44" s="10"/>
      <c r="D44" s="127"/>
    </row>
    <row r="45" spans="1:4" ht="40.5" customHeight="1" x14ac:dyDescent="0.25">
      <c r="A45" s="134" t="s">
        <v>19</v>
      </c>
      <c r="B45" s="135"/>
      <c r="C45" s="136"/>
      <c r="D45" s="52">
        <v>2434509.14</v>
      </c>
    </row>
    <row r="47" spans="1:4" ht="32.25" customHeight="1" x14ac:dyDescent="0.25">
      <c r="A47" s="87" t="s">
        <v>13</v>
      </c>
      <c r="B47" s="87"/>
      <c r="C47" s="87"/>
      <c r="D47" s="87"/>
    </row>
    <row r="48" spans="1:4" ht="37.5" customHeight="1" x14ac:dyDescent="0.25">
      <c r="A48" s="85" t="s">
        <v>321</v>
      </c>
      <c r="B48" s="85"/>
      <c r="C48" s="85"/>
      <c r="D48" s="85"/>
    </row>
    <row r="49" spans="1:4" ht="36" customHeight="1" x14ac:dyDescent="0.25">
      <c r="A49" s="139" t="s">
        <v>1</v>
      </c>
      <c r="B49" s="140"/>
      <c r="C49" s="141"/>
      <c r="D49" s="51" t="s">
        <v>23</v>
      </c>
    </row>
    <row r="50" spans="1:4" ht="27" customHeight="1" x14ac:dyDescent="0.25">
      <c r="A50" s="142" t="s">
        <v>35</v>
      </c>
      <c r="B50" s="143"/>
      <c r="C50" s="144"/>
      <c r="D50" s="53">
        <v>5801940.3200000003</v>
      </c>
    </row>
    <row r="51" spans="1:4" ht="35.25" customHeight="1" x14ac:dyDescent="0.25">
      <c r="A51" s="12" t="s">
        <v>24</v>
      </c>
      <c r="B51" s="13"/>
      <c r="C51" s="13"/>
      <c r="D51" s="54">
        <v>365836.74</v>
      </c>
    </row>
    <row r="52" spans="1:4" ht="32.25" customHeight="1" x14ac:dyDescent="0.25">
      <c r="A52" s="12" t="s">
        <v>25</v>
      </c>
      <c r="B52" s="13"/>
      <c r="C52" s="13"/>
      <c r="D52" s="55">
        <v>114762.8</v>
      </c>
    </row>
    <row r="53" spans="1:4" x14ac:dyDescent="0.25">
      <c r="A53" s="137" t="s">
        <v>26</v>
      </c>
      <c r="B53" s="138"/>
      <c r="C53" s="13"/>
      <c r="D53" s="56">
        <v>2434509.14</v>
      </c>
    </row>
    <row r="54" spans="1:4" ht="33" customHeight="1" x14ac:dyDescent="0.25">
      <c r="A54" s="12" t="s">
        <v>25</v>
      </c>
      <c r="B54" s="13"/>
      <c r="C54" s="13"/>
      <c r="D54" s="57">
        <v>152922.18</v>
      </c>
    </row>
    <row r="55" spans="1:4" ht="24.75" customHeight="1" x14ac:dyDescent="0.25">
      <c r="A55" s="145" t="s">
        <v>34</v>
      </c>
      <c r="B55" s="146"/>
      <c r="C55" s="147"/>
      <c r="D55" s="53">
        <f>D56+D59+D60+D61</f>
        <v>18024.349999999999</v>
      </c>
    </row>
    <row r="56" spans="1:4" ht="32.25" customHeight="1" x14ac:dyDescent="0.25">
      <c r="A56" s="137" t="s">
        <v>27</v>
      </c>
      <c r="B56" s="138"/>
      <c r="C56" s="13"/>
      <c r="D56" s="54">
        <v>11040</v>
      </c>
    </row>
    <row r="57" spans="1:4" x14ac:dyDescent="0.25">
      <c r="A57" s="137" t="s">
        <v>28</v>
      </c>
      <c r="B57" s="138"/>
      <c r="C57" s="13"/>
      <c r="D57" s="57">
        <v>0</v>
      </c>
    </row>
    <row r="58" spans="1:4" x14ac:dyDescent="0.25">
      <c r="A58" s="138" t="s">
        <v>29</v>
      </c>
      <c r="B58" s="138"/>
      <c r="C58" s="148"/>
      <c r="D58" s="57"/>
    </row>
    <row r="59" spans="1:4" x14ac:dyDescent="0.25">
      <c r="A59" s="12" t="s">
        <v>30</v>
      </c>
      <c r="B59" s="13"/>
      <c r="C59" s="13"/>
      <c r="D59" s="57"/>
    </row>
    <row r="60" spans="1:4" x14ac:dyDescent="0.25">
      <c r="A60" s="137" t="s">
        <v>31</v>
      </c>
      <c r="B60" s="138"/>
      <c r="C60" s="13"/>
      <c r="D60" s="57">
        <v>0</v>
      </c>
    </row>
    <row r="61" spans="1:4" x14ac:dyDescent="0.25">
      <c r="A61" s="137" t="s">
        <v>32</v>
      </c>
      <c r="B61" s="138"/>
      <c r="C61" s="13"/>
      <c r="D61" s="57">
        <v>6984.35</v>
      </c>
    </row>
    <row r="62" spans="1:4" x14ac:dyDescent="0.25">
      <c r="A62" s="14" t="s">
        <v>33</v>
      </c>
      <c r="B62" s="15"/>
      <c r="C62" s="15"/>
      <c r="D62" s="53">
        <f>D63+D64</f>
        <v>130893.05</v>
      </c>
    </row>
    <row r="63" spans="1:4" ht="30" x14ac:dyDescent="0.25">
      <c r="A63" s="12" t="s">
        <v>36</v>
      </c>
      <c r="B63" s="13"/>
      <c r="C63" s="13"/>
      <c r="D63" s="57"/>
    </row>
    <row r="64" spans="1:4" x14ac:dyDescent="0.25">
      <c r="A64" s="12" t="s">
        <v>37</v>
      </c>
      <c r="B64" s="13"/>
      <c r="C64" s="13"/>
      <c r="D64" s="57">
        <v>130893.05</v>
      </c>
    </row>
    <row r="65" spans="1:4" x14ac:dyDescent="0.25">
      <c r="A65" s="137" t="s">
        <v>38</v>
      </c>
      <c r="B65" s="138"/>
      <c r="C65" s="13"/>
      <c r="D65" s="57"/>
    </row>
  </sheetData>
  <mergeCells count="46">
    <mergeCell ref="A12:D12"/>
    <mergeCell ref="A11:D11"/>
    <mergeCell ref="A5:D5"/>
    <mergeCell ref="A4:D4"/>
    <mergeCell ref="A17:D17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42:C42"/>
    <mergeCell ref="A43:C43"/>
    <mergeCell ref="D43:D44"/>
    <mergeCell ref="A45:C45"/>
    <mergeCell ref="A41:D41"/>
    <mergeCell ref="A34:C34"/>
    <mergeCell ref="A35:C35"/>
    <mergeCell ref="A37:C37"/>
    <mergeCell ref="A38:C38"/>
    <mergeCell ref="A39:C39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22:D22"/>
    <mergeCell ref="A23:D23"/>
    <mergeCell ref="A24:D24"/>
    <mergeCell ref="A25:D25"/>
    <mergeCell ref="A16:D16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7"/>
  <sheetViews>
    <sheetView topLeftCell="A19" workbookViewId="0">
      <selection activeCell="J34" sqref="J34:K34"/>
    </sheetView>
  </sheetViews>
  <sheetFormatPr defaultColWidth="8.85546875" defaultRowHeight="15" x14ac:dyDescent="0.2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34.5" customHeight="1" x14ac:dyDescent="0.25">
      <c r="A1" s="181" t="s">
        <v>39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</row>
    <row r="2" spans="1:12" ht="22.5" customHeight="1" x14ac:dyDescent="0.25">
      <c r="A2" s="184" t="s">
        <v>365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21" customHeight="1" x14ac:dyDescent="0.25">
      <c r="A3" s="186" t="s">
        <v>1</v>
      </c>
      <c r="B3" s="186" t="s">
        <v>40</v>
      </c>
      <c r="C3" s="186" t="s">
        <v>41</v>
      </c>
      <c r="D3" s="185" t="s">
        <v>42</v>
      </c>
      <c r="E3" s="185"/>
      <c r="F3" s="185"/>
      <c r="G3" s="185"/>
      <c r="H3" s="185"/>
      <c r="I3" s="185"/>
      <c r="J3" s="185"/>
      <c r="K3" s="185"/>
      <c r="L3" s="185"/>
    </row>
    <row r="4" spans="1:12" x14ac:dyDescent="0.25">
      <c r="A4" s="187"/>
      <c r="B4" s="187"/>
      <c r="C4" s="187"/>
      <c r="D4" s="185" t="s">
        <v>2</v>
      </c>
      <c r="E4" s="185"/>
      <c r="F4" s="185"/>
      <c r="G4" s="185"/>
      <c r="H4" s="185"/>
      <c r="I4" s="185"/>
      <c r="J4" s="185"/>
      <c r="K4" s="185"/>
      <c r="L4" s="185"/>
    </row>
    <row r="5" spans="1:12" ht="84.75" customHeight="1" x14ac:dyDescent="0.25">
      <c r="A5" s="187"/>
      <c r="B5" s="187"/>
      <c r="C5" s="187"/>
      <c r="D5" s="185" t="s">
        <v>43</v>
      </c>
      <c r="E5" s="185" t="s">
        <v>44</v>
      </c>
      <c r="F5" s="185"/>
      <c r="G5" s="185" t="s">
        <v>45</v>
      </c>
      <c r="H5" s="185" t="s">
        <v>46</v>
      </c>
      <c r="I5" s="185" t="s">
        <v>47</v>
      </c>
      <c r="J5" s="185" t="s">
        <v>48</v>
      </c>
      <c r="K5" s="185"/>
      <c r="L5" s="185"/>
    </row>
    <row r="6" spans="1:12" ht="30" customHeight="1" x14ac:dyDescent="0.25">
      <c r="A6" s="188"/>
      <c r="B6" s="188"/>
      <c r="C6" s="188"/>
      <c r="D6" s="185"/>
      <c r="E6" s="185"/>
      <c r="F6" s="185"/>
      <c r="G6" s="185"/>
      <c r="H6" s="185"/>
      <c r="I6" s="185"/>
      <c r="J6" s="185" t="s">
        <v>43</v>
      </c>
      <c r="K6" s="185"/>
      <c r="L6" s="65" t="s">
        <v>49</v>
      </c>
    </row>
    <row r="7" spans="1:12" x14ac:dyDescent="0.25">
      <c r="A7" s="50">
        <v>1</v>
      </c>
      <c r="B7" s="50">
        <v>2</v>
      </c>
      <c r="C7" s="50">
        <v>3</v>
      </c>
      <c r="D7" s="50">
        <v>4</v>
      </c>
      <c r="E7" s="174">
        <v>5</v>
      </c>
      <c r="F7" s="175"/>
      <c r="G7" s="50">
        <v>6</v>
      </c>
      <c r="H7" s="50">
        <v>7</v>
      </c>
      <c r="I7" s="50">
        <v>8</v>
      </c>
      <c r="J7" s="174">
        <v>9</v>
      </c>
      <c r="K7" s="175"/>
      <c r="L7" s="50">
        <v>10</v>
      </c>
    </row>
    <row r="8" spans="1:12" ht="45" x14ac:dyDescent="0.25">
      <c r="A8" s="59" t="s">
        <v>67</v>
      </c>
      <c r="B8" s="60" t="s">
        <v>51</v>
      </c>
      <c r="C8" s="50" t="s">
        <v>57</v>
      </c>
      <c r="D8" s="63">
        <f>D9+D11+D13+D14+D15+D16+D17</f>
        <v>11103754.52</v>
      </c>
      <c r="E8" s="174" t="s">
        <v>57</v>
      </c>
      <c r="F8" s="175"/>
      <c r="G8" s="50" t="s">
        <v>57</v>
      </c>
      <c r="H8" s="50" t="s">
        <v>57</v>
      </c>
      <c r="I8" s="50" t="s">
        <v>57</v>
      </c>
      <c r="J8" s="163">
        <f>SUM(J9+J11+J13+J14+J16+J17)</f>
        <v>510429.41000000003</v>
      </c>
      <c r="K8" s="164"/>
      <c r="L8" s="50" t="s">
        <v>57</v>
      </c>
    </row>
    <row r="9" spans="1:12" ht="45" x14ac:dyDescent="0.25">
      <c r="A9" s="59" t="s">
        <v>50</v>
      </c>
      <c r="B9" s="60" t="s">
        <v>52</v>
      </c>
      <c r="C9" s="60"/>
      <c r="D9" s="50"/>
      <c r="E9" s="154"/>
      <c r="F9" s="155"/>
      <c r="G9" s="50"/>
      <c r="H9" s="50"/>
      <c r="I9" s="50"/>
      <c r="J9" s="170"/>
      <c r="K9" s="173"/>
      <c r="L9" s="50"/>
    </row>
    <row r="10" spans="1:12" x14ac:dyDescent="0.25">
      <c r="A10" s="59"/>
      <c r="B10" s="60"/>
      <c r="C10" s="60"/>
      <c r="D10" s="50"/>
      <c r="E10" s="154"/>
      <c r="F10" s="155"/>
      <c r="G10" s="50"/>
      <c r="H10" s="50"/>
      <c r="I10" s="50"/>
      <c r="J10" s="170"/>
      <c r="K10" s="173"/>
      <c r="L10" s="50"/>
    </row>
    <row r="11" spans="1:12" ht="45" x14ac:dyDescent="0.25">
      <c r="A11" s="59" t="s">
        <v>53</v>
      </c>
      <c r="B11" s="60" t="s">
        <v>54</v>
      </c>
      <c r="C11" s="60"/>
      <c r="D11" s="64">
        <f>E11+I11+J11</f>
        <v>218706.51</v>
      </c>
      <c r="E11" s="154"/>
      <c r="F11" s="155"/>
      <c r="G11" s="50" t="s">
        <v>57</v>
      </c>
      <c r="H11" s="50" t="s">
        <v>57</v>
      </c>
      <c r="I11" s="50"/>
      <c r="J11" s="163">
        <v>218706.51</v>
      </c>
      <c r="K11" s="164"/>
      <c r="L11" s="61">
        <v>0</v>
      </c>
    </row>
    <row r="12" spans="1:12" x14ac:dyDescent="0.25">
      <c r="A12" s="59"/>
      <c r="B12" s="60"/>
      <c r="C12" s="60"/>
      <c r="D12" s="50"/>
      <c r="E12" s="154"/>
      <c r="F12" s="155"/>
      <c r="G12" s="50"/>
      <c r="H12" s="50"/>
      <c r="I12" s="50"/>
      <c r="J12" s="161"/>
      <c r="K12" s="162"/>
      <c r="L12" s="50"/>
    </row>
    <row r="13" spans="1:12" ht="90" x14ac:dyDescent="0.25">
      <c r="A13" s="59" t="s">
        <v>55</v>
      </c>
      <c r="B13" s="60" t="s">
        <v>56</v>
      </c>
      <c r="C13" s="60"/>
      <c r="D13" s="50"/>
      <c r="E13" s="154"/>
      <c r="F13" s="155"/>
      <c r="G13" s="50" t="s">
        <v>57</v>
      </c>
      <c r="H13" s="50" t="s">
        <v>57</v>
      </c>
      <c r="I13" s="50" t="s">
        <v>57</v>
      </c>
      <c r="J13" s="161"/>
      <c r="K13" s="162"/>
      <c r="L13" s="50" t="s">
        <v>57</v>
      </c>
    </row>
    <row r="14" spans="1:12" ht="150" x14ac:dyDescent="0.25">
      <c r="A14" s="59" t="s">
        <v>58</v>
      </c>
      <c r="B14" s="60" t="s">
        <v>59</v>
      </c>
      <c r="C14" s="60"/>
      <c r="D14" s="50"/>
      <c r="E14" s="154"/>
      <c r="F14" s="155"/>
      <c r="G14" s="50" t="s">
        <v>57</v>
      </c>
      <c r="H14" s="50" t="s">
        <v>57</v>
      </c>
      <c r="I14" s="50" t="s">
        <v>57</v>
      </c>
      <c r="J14" s="161"/>
      <c r="K14" s="162"/>
      <c r="L14" s="50" t="s">
        <v>57</v>
      </c>
    </row>
    <row r="15" spans="1:12" ht="67.5" customHeight="1" x14ac:dyDescent="0.25">
      <c r="A15" s="59" t="s">
        <v>60</v>
      </c>
      <c r="B15" s="60" t="s">
        <v>61</v>
      </c>
      <c r="C15" s="62" t="s">
        <v>324</v>
      </c>
      <c r="D15" s="64">
        <f>E15+G15+H15</f>
        <v>10593325.109999999</v>
      </c>
      <c r="E15" s="158">
        <v>10593325.109999999</v>
      </c>
      <c r="F15" s="160"/>
      <c r="G15" s="50"/>
      <c r="H15" s="50"/>
      <c r="I15" s="50" t="s">
        <v>57</v>
      </c>
      <c r="J15" s="161" t="s">
        <v>57</v>
      </c>
      <c r="K15" s="162"/>
      <c r="L15" s="50" t="s">
        <v>57</v>
      </c>
    </row>
    <row r="16" spans="1:12" x14ac:dyDescent="0.25">
      <c r="A16" s="59" t="s">
        <v>62</v>
      </c>
      <c r="B16" s="60" t="s">
        <v>63</v>
      </c>
      <c r="C16" s="60"/>
      <c r="D16" s="103">
        <f>E16+J16</f>
        <v>291722.90000000002</v>
      </c>
      <c r="E16" s="154"/>
      <c r="F16" s="155"/>
      <c r="G16" s="50" t="s">
        <v>57</v>
      </c>
      <c r="H16" s="50" t="s">
        <v>57</v>
      </c>
      <c r="I16" s="50" t="s">
        <v>57</v>
      </c>
      <c r="J16" s="168">
        <v>291722.90000000002</v>
      </c>
      <c r="K16" s="169"/>
      <c r="L16" s="50" t="s">
        <v>57</v>
      </c>
    </row>
    <row r="17" spans="1:12" ht="45" x14ac:dyDescent="0.25">
      <c r="A17" s="59" t="s">
        <v>64</v>
      </c>
      <c r="B17" s="60" t="s">
        <v>65</v>
      </c>
      <c r="C17" s="60" t="s">
        <v>57</v>
      </c>
      <c r="D17" s="50"/>
      <c r="E17" s="154"/>
      <c r="F17" s="155"/>
      <c r="G17" s="50" t="s">
        <v>57</v>
      </c>
      <c r="H17" s="50" t="s">
        <v>57</v>
      </c>
      <c r="I17" s="50" t="s">
        <v>57</v>
      </c>
      <c r="J17" s="161"/>
      <c r="K17" s="162"/>
      <c r="L17" s="50" t="s">
        <v>57</v>
      </c>
    </row>
    <row r="18" spans="1:12" x14ac:dyDescent="0.25">
      <c r="A18" s="59"/>
      <c r="B18" s="60"/>
      <c r="C18" s="60"/>
      <c r="D18" s="50"/>
      <c r="E18" s="154"/>
      <c r="F18" s="155"/>
      <c r="G18" s="50"/>
      <c r="H18" s="50"/>
      <c r="I18" s="50"/>
      <c r="J18" s="161"/>
      <c r="K18" s="162"/>
      <c r="L18" s="50"/>
    </row>
    <row r="19" spans="1:12" ht="51" customHeight="1" x14ac:dyDescent="0.25">
      <c r="A19" s="59" t="s">
        <v>66</v>
      </c>
      <c r="B19" s="60" t="s">
        <v>68</v>
      </c>
      <c r="C19" s="60" t="s">
        <v>57</v>
      </c>
      <c r="D19" s="63">
        <f>E19+J19</f>
        <v>11114794.520000001</v>
      </c>
      <c r="E19" s="156">
        <f>E20+E32+E34</f>
        <v>10593325.110000001</v>
      </c>
      <c r="F19" s="157"/>
      <c r="G19" s="50"/>
      <c r="H19" s="50"/>
      <c r="I19" s="50"/>
      <c r="J19" s="163">
        <f>J20+J32+J34</f>
        <v>521469.41000000003</v>
      </c>
      <c r="K19" s="164"/>
      <c r="L19" s="50"/>
    </row>
    <row r="20" spans="1:12" ht="60" x14ac:dyDescent="0.25">
      <c r="A20" s="59" t="s">
        <v>69</v>
      </c>
      <c r="B20" s="60" t="s">
        <v>70</v>
      </c>
      <c r="C20" s="62"/>
      <c r="D20" s="76">
        <f>D23+D22+D24+D25</f>
        <v>10495424.960000001</v>
      </c>
      <c r="E20" s="165">
        <f>E22+E23+E24+E25</f>
        <v>10265678.450000001</v>
      </c>
      <c r="F20" s="176"/>
      <c r="G20" s="50"/>
      <c r="H20" s="50"/>
      <c r="I20" s="50"/>
      <c r="J20" s="167">
        <f>J23+J22</f>
        <v>229746.51</v>
      </c>
      <c r="K20" s="172"/>
      <c r="L20" s="50"/>
    </row>
    <row r="21" spans="1:12" x14ac:dyDescent="0.25">
      <c r="A21" s="59" t="s">
        <v>4</v>
      </c>
      <c r="B21" s="60"/>
      <c r="C21" s="62"/>
      <c r="D21" s="76"/>
      <c r="E21" s="111"/>
      <c r="F21" s="112"/>
      <c r="G21" s="58"/>
      <c r="H21" s="58"/>
      <c r="I21" s="58"/>
      <c r="J21" s="109"/>
      <c r="K21" s="110"/>
      <c r="L21" s="58"/>
    </row>
    <row r="22" spans="1:12" x14ac:dyDescent="0.25">
      <c r="A22" s="59" t="s">
        <v>358</v>
      </c>
      <c r="B22" s="60" t="s">
        <v>71</v>
      </c>
      <c r="C22" s="62" t="s">
        <v>356</v>
      </c>
      <c r="D22" s="76">
        <f>E22+J22</f>
        <v>7298044.2800000003</v>
      </c>
      <c r="E22" s="165">
        <v>7119079.46</v>
      </c>
      <c r="F22" s="166"/>
      <c r="G22" s="58"/>
      <c r="H22" s="58"/>
      <c r="I22" s="58"/>
      <c r="J22" s="167">
        <v>178964.82</v>
      </c>
      <c r="K22" s="166"/>
      <c r="L22" s="58"/>
    </row>
    <row r="23" spans="1:12" ht="45" x14ac:dyDescent="0.25">
      <c r="A23" s="59" t="s">
        <v>359</v>
      </c>
      <c r="B23" s="60"/>
      <c r="C23" s="62" t="s">
        <v>357</v>
      </c>
      <c r="D23" s="76">
        <f t="shared" ref="D23" si="0">E23+J23</f>
        <v>2173890.69</v>
      </c>
      <c r="E23" s="158">
        <v>2123109</v>
      </c>
      <c r="F23" s="160"/>
      <c r="G23" s="50"/>
      <c r="H23" s="50"/>
      <c r="I23" s="50"/>
      <c r="J23" s="170">
        <v>50781.69</v>
      </c>
      <c r="K23" s="173"/>
      <c r="L23" s="50"/>
    </row>
    <row r="24" spans="1:12" x14ac:dyDescent="0.25">
      <c r="A24" s="59" t="s">
        <v>358</v>
      </c>
      <c r="B24" s="60" t="s">
        <v>71</v>
      </c>
      <c r="C24" s="62" t="s">
        <v>360</v>
      </c>
      <c r="D24" s="76">
        <f>E24+J24</f>
        <v>786090.63</v>
      </c>
      <c r="E24" s="158">
        <v>786090.63</v>
      </c>
      <c r="F24" s="159"/>
      <c r="G24" s="50"/>
      <c r="H24" s="50"/>
      <c r="I24" s="50"/>
      <c r="J24" s="170">
        <v>0</v>
      </c>
      <c r="K24" s="171"/>
      <c r="L24" s="50"/>
    </row>
    <row r="25" spans="1:12" ht="45" x14ac:dyDescent="0.25">
      <c r="A25" s="59" t="s">
        <v>359</v>
      </c>
      <c r="B25" s="60"/>
      <c r="C25" s="62" t="s">
        <v>361</v>
      </c>
      <c r="D25" s="76">
        <f t="shared" ref="D25" si="1">E25+J25</f>
        <v>237399.36</v>
      </c>
      <c r="E25" s="158">
        <v>237399.36</v>
      </c>
      <c r="F25" s="160"/>
      <c r="G25" s="50"/>
      <c r="H25" s="50"/>
      <c r="I25" s="50"/>
      <c r="J25" s="170">
        <v>0</v>
      </c>
      <c r="K25" s="173"/>
      <c r="L25" s="50"/>
    </row>
    <row r="26" spans="1:12" ht="60" x14ac:dyDescent="0.25">
      <c r="A26" s="59" t="s">
        <v>72</v>
      </c>
      <c r="B26" s="60"/>
      <c r="C26" s="60"/>
      <c r="D26" s="65"/>
      <c r="E26" s="158"/>
      <c r="F26" s="160"/>
      <c r="G26" s="50"/>
      <c r="H26" s="50"/>
      <c r="I26" s="50"/>
      <c r="J26" s="161">
        <f>J28</f>
        <v>0</v>
      </c>
      <c r="K26" s="162"/>
      <c r="L26" s="50"/>
    </row>
    <row r="27" spans="1:12" x14ac:dyDescent="0.25">
      <c r="A27" s="59" t="s">
        <v>4</v>
      </c>
      <c r="B27" s="60"/>
      <c r="C27" s="60"/>
      <c r="D27" s="50"/>
      <c r="E27" s="154"/>
      <c r="F27" s="155"/>
      <c r="G27" s="50"/>
      <c r="H27" s="50"/>
      <c r="I27" s="50"/>
      <c r="J27" s="161"/>
      <c r="K27" s="162"/>
      <c r="L27" s="50"/>
    </row>
    <row r="28" spans="1:12" ht="75" x14ac:dyDescent="0.25">
      <c r="A28" s="59" t="s">
        <v>73</v>
      </c>
      <c r="B28" s="60" t="s">
        <v>74</v>
      </c>
      <c r="C28" s="60"/>
      <c r="D28" s="50"/>
      <c r="E28" s="154"/>
      <c r="F28" s="155"/>
      <c r="G28" s="50"/>
      <c r="H28" s="50"/>
      <c r="I28" s="50"/>
      <c r="J28" s="161"/>
      <c r="K28" s="162"/>
      <c r="L28" s="50"/>
    </row>
    <row r="29" spans="1:12" x14ac:dyDescent="0.25">
      <c r="A29" s="59" t="s">
        <v>4</v>
      </c>
      <c r="B29" s="60"/>
      <c r="C29" s="60"/>
      <c r="D29" s="50"/>
      <c r="E29" s="154"/>
      <c r="F29" s="155"/>
      <c r="G29" s="50"/>
      <c r="H29" s="50"/>
      <c r="I29" s="50"/>
      <c r="J29" s="161"/>
      <c r="K29" s="162"/>
      <c r="L29" s="50"/>
    </row>
    <row r="30" spans="1:12" ht="45" x14ac:dyDescent="0.25">
      <c r="A30" s="59" t="s">
        <v>75</v>
      </c>
      <c r="B30" s="60" t="s">
        <v>76</v>
      </c>
      <c r="C30" s="60"/>
      <c r="D30" s="50"/>
      <c r="E30" s="154"/>
      <c r="F30" s="155"/>
      <c r="G30" s="50"/>
      <c r="H30" s="50"/>
      <c r="I30" s="50"/>
      <c r="J30" s="161"/>
      <c r="K30" s="162"/>
      <c r="L30" s="50"/>
    </row>
    <row r="31" spans="1:12" x14ac:dyDescent="0.25">
      <c r="A31" s="59"/>
      <c r="B31" s="60"/>
      <c r="C31" s="60"/>
      <c r="D31" s="50"/>
      <c r="E31" s="154"/>
      <c r="F31" s="155"/>
      <c r="G31" s="50"/>
      <c r="H31" s="50"/>
      <c r="I31" s="50"/>
      <c r="J31" s="161"/>
      <c r="K31" s="162"/>
      <c r="L31" s="50"/>
    </row>
    <row r="32" spans="1:12" ht="136.5" customHeight="1" x14ac:dyDescent="0.25">
      <c r="A32" s="59" t="s">
        <v>77</v>
      </c>
      <c r="B32" s="60" t="s">
        <v>95</v>
      </c>
      <c r="C32" s="62" t="s">
        <v>57</v>
      </c>
      <c r="D32" s="64">
        <f>E32+J32</f>
        <v>0</v>
      </c>
      <c r="E32" s="156">
        <f>SUM(E33)</f>
        <v>0</v>
      </c>
      <c r="F32" s="157"/>
      <c r="G32" s="50"/>
      <c r="H32" s="50"/>
      <c r="I32" s="50"/>
      <c r="J32" s="163">
        <f>J33</f>
        <v>0</v>
      </c>
      <c r="K32" s="164"/>
      <c r="L32" s="50"/>
    </row>
    <row r="33" spans="1:12" x14ac:dyDescent="0.25">
      <c r="A33" s="59"/>
      <c r="B33" s="60"/>
      <c r="C33" s="62" t="s">
        <v>348</v>
      </c>
      <c r="D33" s="76"/>
      <c r="E33" s="158">
        <v>0</v>
      </c>
      <c r="F33" s="159"/>
      <c r="G33" s="50"/>
      <c r="H33" s="50"/>
      <c r="I33" s="50"/>
      <c r="J33" s="170">
        <v>0</v>
      </c>
      <c r="K33" s="171"/>
      <c r="L33" s="50"/>
    </row>
    <row r="34" spans="1:12" ht="75" x14ac:dyDescent="0.25">
      <c r="A34" s="59" t="s">
        <v>96</v>
      </c>
      <c r="B34" s="60" t="s">
        <v>78</v>
      </c>
      <c r="C34" s="60" t="s">
        <v>57</v>
      </c>
      <c r="D34" s="64">
        <f>E34+J34</f>
        <v>619369.56000000006</v>
      </c>
      <c r="E34" s="156">
        <f>SUM(E36:F43)</f>
        <v>327646.66000000003</v>
      </c>
      <c r="F34" s="157"/>
      <c r="G34" s="50"/>
      <c r="H34" s="50"/>
      <c r="I34" s="50"/>
      <c r="J34" s="163">
        <f>J36+J37+J38+J39+J41+J43+K40+K35</f>
        <v>291722.90000000002</v>
      </c>
      <c r="K34" s="164"/>
      <c r="L34" s="50"/>
    </row>
    <row r="35" spans="1:12" x14ac:dyDescent="0.25">
      <c r="A35" s="59"/>
      <c r="B35" s="60"/>
      <c r="C35" s="62" t="s">
        <v>350</v>
      </c>
      <c r="D35" s="64"/>
      <c r="E35" s="88"/>
      <c r="F35" s="89"/>
      <c r="G35" s="58"/>
      <c r="H35" s="58"/>
      <c r="I35" s="58"/>
      <c r="J35" s="93"/>
      <c r="K35" s="94">
        <v>14920.96</v>
      </c>
      <c r="L35" s="58"/>
    </row>
    <row r="36" spans="1:12" x14ac:dyDescent="0.25">
      <c r="A36" s="59"/>
      <c r="B36" s="60"/>
      <c r="C36" s="62" t="s">
        <v>349</v>
      </c>
      <c r="D36" s="76">
        <f>E36+J36</f>
        <v>225167.84</v>
      </c>
      <c r="E36" s="158">
        <v>217006.66</v>
      </c>
      <c r="F36" s="159"/>
      <c r="G36" s="50"/>
      <c r="H36" s="50"/>
      <c r="I36" s="50"/>
      <c r="J36" s="170">
        <v>8161.18</v>
      </c>
      <c r="K36" s="171"/>
      <c r="L36" s="50"/>
    </row>
    <row r="37" spans="1:12" x14ac:dyDescent="0.25">
      <c r="A37" s="59"/>
      <c r="B37" s="60"/>
      <c r="C37" s="62" t="s">
        <v>351</v>
      </c>
      <c r="D37" s="76">
        <f t="shared" ref="D37:D43" si="2">E37+J37</f>
        <v>170434.08000000002</v>
      </c>
      <c r="E37" s="158">
        <v>110640</v>
      </c>
      <c r="F37" s="159"/>
      <c r="G37" s="50"/>
      <c r="H37" s="50"/>
      <c r="I37" s="50"/>
      <c r="J37" s="170">
        <v>59794.080000000002</v>
      </c>
      <c r="K37" s="171"/>
      <c r="L37" s="50"/>
    </row>
    <row r="38" spans="1:12" x14ac:dyDescent="0.25">
      <c r="A38" s="59"/>
      <c r="B38" s="60"/>
      <c r="C38" s="62" t="s">
        <v>352</v>
      </c>
      <c r="D38" s="76">
        <f t="shared" si="2"/>
        <v>0</v>
      </c>
      <c r="E38" s="158">
        <v>0</v>
      </c>
      <c r="F38" s="159"/>
      <c r="G38" s="50"/>
      <c r="H38" s="50"/>
      <c r="I38" s="50"/>
      <c r="J38" s="170">
        <v>0</v>
      </c>
      <c r="K38" s="171"/>
      <c r="L38" s="50"/>
    </row>
    <row r="39" spans="1:12" x14ac:dyDescent="0.25">
      <c r="A39" s="59"/>
      <c r="B39" s="60"/>
      <c r="C39" s="62" t="s">
        <v>353</v>
      </c>
      <c r="D39" s="76">
        <f>E39+J39</f>
        <v>119034</v>
      </c>
      <c r="E39" s="158">
        <v>0</v>
      </c>
      <c r="F39" s="159"/>
      <c r="G39" s="50"/>
      <c r="H39" s="50"/>
      <c r="I39" s="50"/>
      <c r="J39" s="170">
        <v>119034</v>
      </c>
      <c r="K39" s="171"/>
      <c r="L39" s="50"/>
    </row>
    <row r="40" spans="1:12" x14ac:dyDescent="0.25">
      <c r="A40" s="59"/>
      <c r="B40" s="60"/>
      <c r="C40" s="62" t="s">
        <v>348</v>
      </c>
      <c r="D40" s="76">
        <f t="shared" si="2"/>
        <v>0</v>
      </c>
      <c r="E40" s="90"/>
      <c r="F40" s="91"/>
      <c r="G40" s="58"/>
      <c r="H40" s="58"/>
      <c r="I40" s="58"/>
      <c r="J40" s="95"/>
      <c r="K40" s="96">
        <v>9.76</v>
      </c>
      <c r="L40" s="58"/>
    </row>
    <row r="41" spans="1:12" x14ac:dyDescent="0.25">
      <c r="A41" s="59"/>
      <c r="B41" s="60"/>
      <c r="C41" s="62" t="s">
        <v>354</v>
      </c>
      <c r="D41" s="76">
        <f t="shared" si="2"/>
        <v>0</v>
      </c>
      <c r="E41" s="158">
        <v>0</v>
      </c>
      <c r="F41" s="159"/>
      <c r="G41" s="58"/>
      <c r="H41" s="58"/>
      <c r="I41" s="58"/>
      <c r="J41" s="170">
        <v>0</v>
      </c>
      <c r="K41" s="171"/>
      <c r="L41" s="58"/>
    </row>
    <row r="42" spans="1:12" x14ac:dyDescent="0.25">
      <c r="A42" s="59"/>
      <c r="B42" s="60"/>
      <c r="C42" s="62"/>
      <c r="D42" s="76"/>
      <c r="E42" s="90"/>
      <c r="F42" s="92"/>
      <c r="G42" s="58"/>
      <c r="H42" s="58"/>
      <c r="I42" s="58"/>
      <c r="J42" s="95"/>
      <c r="K42" s="97"/>
      <c r="L42" s="58"/>
    </row>
    <row r="43" spans="1:12" x14ac:dyDescent="0.25">
      <c r="A43" s="59"/>
      <c r="B43" s="60"/>
      <c r="C43" s="62" t="s">
        <v>355</v>
      </c>
      <c r="D43" s="76">
        <f t="shared" si="2"/>
        <v>89802.92</v>
      </c>
      <c r="E43" s="158">
        <v>0</v>
      </c>
      <c r="F43" s="160"/>
      <c r="G43" s="50"/>
      <c r="H43" s="50"/>
      <c r="I43" s="50"/>
      <c r="J43" s="170">
        <v>89802.92</v>
      </c>
      <c r="K43" s="173"/>
      <c r="L43" s="50"/>
    </row>
    <row r="44" spans="1:12" ht="60" x14ac:dyDescent="0.25">
      <c r="A44" s="59" t="s">
        <v>79</v>
      </c>
      <c r="B44" s="60" t="s">
        <v>80</v>
      </c>
      <c r="C44" s="60" t="s">
        <v>57</v>
      </c>
      <c r="D44" s="50"/>
      <c r="E44" s="154"/>
      <c r="F44" s="155"/>
      <c r="G44" s="50"/>
      <c r="H44" s="50"/>
      <c r="I44" s="50"/>
      <c r="J44" s="170"/>
      <c r="K44" s="173"/>
      <c r="L44" s="50"/>
    </row>
    <row r="45" spans="1:12" ht="45" customHeight="1" x14ac:dyDescent="0.25">
      <c r="A45" s="59" t="s">
        <v>81</v>
      </c>
      <c r="B45" s="60" t="s">
        <v>82</v>
      </c>
      <c r="C45" s="60"/>
      <c r="D45" s="50"/>
      <c r="E45" s="154"/>
      <c r="F45" s="155"/>
      <c r="G45" s="50"/>
      <c r="H45" s="50"/>
      <c r="I45" s="50"/>
      <c r="J45" s="170"/>
      <c r="K45" s="173"/>
      <c r="L45" s="50"/>
    </row>
    <row r="46" spans="1:12" ht="30" x14ac:dyDescent="0.25">
      <c r="A46" s="59" t="s">
        <v>83</v>
      </c>
      <c r="B46" s="60" t="s">
        <v>84</v>
      </c>
      <c r="C46" s="60"/>
      <c r="D46" s="50"/>
      <c r="E46" s="154"/>
      <c r="F46" s="155"/>
      <c r="G46" s="50"/>
      <c r="H46" s="50"/>
      <c r="I46" s="50"/>
      <c r="J46" s="170"/>
      <c r="K46" s="173"/>
      <c r="L46" s="50"/>
    </row>
    <row r="47" spans="1:12" ht="45" x14ac:dyDescent="0.25">
      <c r="A47" s="59" t="s">
        <v>85</v>
      </c>
      <c r="B47" s="60" t="s">
        <v>86</v>
      </c>
      <c r="C47" s="60"/>
      <c r="D47" s="50"/>
      <c r="E47" s="154"/>
      <c r="F47" s="155"/>
      <c r="G47" s="50"/>
      <c r="H47" s="50"/>
      <c r="I47" s="50"/>
      <c r="J47" s="170"/>
      <c r="K47" s="173"/>
      <c r="L47" s="50"/>
    </row>
    <row r="48" spans="1:12" ht="60" x14ac:dyDescent="0.25">
      <c r="A48" s="59" t="s">
        <v>87</v>
      </c>
      <c r="B48" s="60" t="s">
        <v>88</v>
      </c>
      <c r="C48" s="60"/>
      <c r="D48" s="50"/>
      <c r="E48" s="154"/>
      <c r="F48" s="155"/>
      <c r="G48" s="50"/>
      <c r="H48" s="50"/>
      <c r="I48" s="50"/>
      <c r="J48" s="170"/>
      <c r="K48" s="173"/>
      <c r="L48" s="50"/>
    </row>
    <row r="49" spans="1:12" ht="30" x14ac:dyDescent="0.25">
      <c r="A49" s="59" t="s">
        <v>89</v>
      </c>
      <c r="B49" s="60" t="s">
        <v>92</v>
      </c>
      <c r="C49" s="60"/>
      <c r="D49" s="50"/>
      <c r="E49" s="154"/>
      <c r="F49" s="155"/>
      <c r="G49" s="50"/>
      <c r="H49" s="50"/>
      <c r="I49" s="50"/>
      <c r="J49" s="170"/>
      <c r="K49" s="173"/>
      <c r="L49" s="50"/>
    </row>
    <row r="50" spans="1:12" ht="45" x14ac:dyDescent="0.25">
      <c r="A50" s="59" t="s">
        <v>90</v>
      </c>
      <c r="B50" s="60" t="s">
        <v>91</v>
      </c>
      <c r="C50" s="60" t="s">
        <v>57</v>
      </c>
      <c r="D50" s="58" t="s">
        <v>5</v>
      </c>
      <c r="E50" s="154">
        <v>0</v>
      </c>
      <c r="F50" s="155"/>
      <c r="G50" s="84">
        <v>0</v>
      </c>
      <c r="H50" s="84">
        <v>0</v>
      </c>
      <c r="I50" s="84">
        <v>0</v>
      </c>
      <c r="J50" s="163">
        <f>J51+J52+J53</f>
        <v>11040</v>
      </c>
      <c r="K50" s="164"/>
      <c r="L50" s="50"/>
    </row>
    <row r="51" spans="1:12" x14ac:dyDescent="0.25">
      <c r="A51" s="59"/>
      <c r="B51" s="60"/>
      <c r="C51" s="86" t="s">
        <v>356</v>
      </c>
      <c r="D51" s="58"/>
      <c r="E51" s="70"/>
      <c r="F51" s="71"/>
      <c r="G51" s="84"/>
      <c r="H51" s="84"/>
      <c r="I51" s="84"/>
      <c r="J51" s="170">
        <v>6021.51</v>
      </c>
      <c r="K51" s="171"/>
      <c r="L51" s="58"/>
    </row>
    <row r="52" spans="1:12" x14ac:dyDescent="0.25">
      <c r="A52" s="59"/>
      <c r="B52" s="60"/>
      <c r="C52" s="86" t="s">
        <v>357</v>
      </c>
      <c r="D52" s="58"/>
      <c r="E52" s="70"/>
      <c r="F52" s="71"/>
      <c r="G52" s="84"/>
      <c r="H52" s="84"/>
      <c r="I52" s="84"/>
      <c r="J52" s="170">
        <v>1818.49</v>
      </c>
      <c r="K52" s="171"/>
      <c r="L52" s="58"/>
    </row>
    <row r="53" spans="1:12" x14ac:dyDescent="0.25">
      <c r="A53" s="59"/>
      <c r="B53" s="60"/>
      <c r="C53" s="86" t="s">
        <v>355</v>
      </c>
      <c r="D53" s="58"/>
      <c r="E53" s="70"/>
      <c r="F53" s="71"/>
      <c r="G53" s="84"/>
      <c r="H53" s="84"/>
      <c r="I53" s="84"/>
      <c r="J53" s="170">
        <v>3200</v>
      </c>
      <c r="K53" s="171"/>
      <c r="L53" s="58"/>
    </row>
    <row r="54" spans="1:12" x14ac:dyDescent="0.25">
      <c r="A54" s="59"/>
      <c r="B54" s="60"/>
      <c r="C54" s="60"/>
      <c r="D54" s="58"/>
      <c r="E54" s="70"/>
      <c r="F54" s="71"/>
      <c r="G54" s="84"/>
      <c r="H54" s="84"/>
      <c r="I54" s="84"/>
      <c r="J54" s="170"/>
      <c r="K54" s="171"/>
      <c r="L54" s="58"/>
    </row>
    <row r="55" spans="1:12" ht="54.75" customHeight="1" x14ac:dyDescent="0.25">
      <c r="A55" s="59" t="s">
        <v>93</v>
      </c>
      <c r="B55" s="60" t="s">
        <v>94</v>
      </c>
      <c r="C55" s="60" t="s">
        <v>57</v>
      </c>
      <c r="D55" s="84">
        <v>0</v>
      </c>
      <c r="E55" s="154">
        <v>0</v>
      </c>
      <c r="F55" s="155"/>
      <c r="G55" s="84">
        <v>0</v>
      </c>
      <c r="H55" s="84">
        <v>0</v>
      </c>
      <c r="I55" s="84">
        <v>0</v>
      </c>
      <c r="J55" s="170">
        <v>0</v>
      </c>
      <c r="K55" s="173"/>
      <c r="L55" s="50"/>
    </row>
    <row r="56" spans="1:12" x14ac:dyDescent="0.25">
      <c r="A56" s="17"/>
      <c r="B56" s="18"/>
      <c r="C56" s="5"/>
      <c r="D56" s="5"/>
      <c r="E56" s="5"/>
      <c r="F56" s="19"/>
      <c r="G56" s="19"/>
      <c r="H56" s="19"/>
      <c r="I56" s="19"/>
      <c r="J56" s="19"/>
      <c r="K56" s="19"/>
      <c r="L56" s="19"/>
    </row>
    <row r="60" spans="1:12" ht="15.75" x14ac:dyDescent="0.25">
      <c r="A60" s="181" t="s">
        <v>97</v>
      </c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</row>
    <row r="61" spans="1:12" ht="24.75" customHeight="1" x14ac:dyDescent="0.25">
      <c r="A61" s="183" t="s">
        <v>366</v>
      </c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</row>
    <row r="63" spans="1:12" x14ac:dyDescent="0.25">
      <c r="A63" s="177" t="s">
        <v>1</v>
      </c>
      <c r="B63" s="177" t="s">
        <v>40</v>
      </c>
      <c r="C63" s="177" t="s">
        <v>98</v>
      </c>
      <c r="D63" s="180" t="s">
        <v>99</v>
      </c>
      <c r="E63" s="180"/>
      <c r="F63" s="180"/>
      <c r="G63" s="180"/>
      <c r="H63" s="180"/>
      <c r="I63" s="180"/>
      <c r="J63" s="180"/>
      <c r="K63" s="180"/>
      <c r="L63" s="180"/>
    </row>
    <row r="64" spans="1:12" x14ac:dyDescent="0.25">
      <c r="A64" s="178"/>
      <c r="B64" s="178"/>
      <c r="C64" s="178"/>
      <c r="D64" s="180" t="s">
        <v>100</v>
      </c>
      <c r="E64" s="180"/>
      <c r="F64" s="180"/>
      <c r="G64" s="180" t="s">
        <v>2</v>
      </c>
      <c r="H64" s="180"/>
      <c r="I64" s="180"/>
      <c r="J64" s="180"/>
      <c r="K64" s="180"/>
      <c r="L64" s="180"/>
    </row>
    <row r="65" spans="1:12" ht="76.5" customHeight="1" x14ac:dyDescent="0.25">
      <c r="A65" s="178"/>
      <c r="B65" s="178"/>
      <c r="C65" s="178"/>
      <c r="D65" s="180"/>
      <c r="E65" s="180"/>
      <c r="F65" s="180"/>
      <c r="G65" s="180" t="s">
        <v>104</v>
      </c>
      <c r="H65" s="180"/>
      <c r="I65" s="180"/>
      <c r="J65" s="180" t="s">
        <v>105</v>
      </c>
      <c r="K65" s="180"/>
      <c r="L65" s="180"/>
    </row>
    <row r="66" spans="1:12" ht="60" x14ac:dyDescent="0.25">
      <c r="A66" s="179"/>
      <c r="B66" s="179"/>
      <c r="C66" s="179"/>
      <c r="D66" s="4" t="s">
        <v>101</v>
      </c>
      <c r="E66" s="4" t="s">
        <v>102</v>
      </c>
      <c r="F66" s="4" t="s">
        <v>103</v>
      </c>
      <c r="G66" s="4" t="s">
        <v>101</v>
      </c>
      <c r="H66" s="4" t="s">
        <v>102</v>
      </c>
      <c r="I66" s="4" t="s">
        <v>103</v>
      </c>
      <c r="J66" s="4" t="s">
        <v>101</v>
      </c>
      <c r="K66" s="4" t="s">
        <v>102</v>
      </c>
      <c r="L66" s="4" t="s">
        <v>103</v>
      </c>
    </row>
    <row r="67" spans="1:12" x14ac:dyDescent="0.25">
      <c r="A67" s="16" t="s">
        <v>106</v>
      </c>
      <c r="B67" s="16" t="s">
        <v>107</v>
      </c>
      <c r="C67" s="16" t="s">
        <v>108</v>
      </c>
      <c r="D67" s="16" t="s">
        <v>109</v>
      </c>
      <c r="E67" s="16" t="s">
        <v>110</v>
      </c>
      <c r="F67" s="16" t="s">
        <v>111</v>
      </c>
      <c r="G67" s="16" t="s">
        <v>112</v>
      </c>
      <c r="H67" s="16" t="s">
        <v>113</v>
      </c>
      <c r="I67" s="16" t="s">
        <v>114</v>
      </c>
      <c r="J67" s="16"/>
      <c r="K67" s="16" t="s">
        <v>115</v>
      </c>
      <c r="L67" s="16" t="s">
        <v>116</v>
      </c>
    </row>
    <row r="68" spans="1:12" ht="75" x14ac:dyDescent="0.25">
      <c r="A68" s="26" t="s">
        <v>118</v>
      </c>
      <c r="B68" s="16" t="s">
        <v>117</v>
      </c>
      <c r="C68" s="4" t="s">
        <v>57</v>
      </c>
      <c r="D68" s="66">
        <f>SUM(D69+D83)</f>
        <v>630409.56000000006</v>
      </c>
      <c r="E68" s="67">
        <f t="shared" ref="E68:I68" si="3">SUM(E69+E83)</f>
        <v>1528520</v>
      </c>
      <c r="F68" s="67">
        <f t="shared" si="3"/>
        <v>1528520</v>
      </c>
      <c r="G68" s="77">
        <f t="shared" si="3"/>
        <v>630409.56000000006</v>
      </c>
      <c r="H68" s="67">
        <f>SUM(H69+H83)</f>
        <v>1528520</v>
      </c>
      <c r="I68" s="67">
        <f t="shared" si="3"/>
        <v>1528520</v>
      </c>
      <c r="J68" s="77">
        <f t="shared" ref="J68" si="4">SUM(J69+J83)</f>
        <v>0</v>
      </c>
      <c r="K68" s="67">
        <f>SUM(K69+K83)</f>
        <v>0</v>
      </c>
      <c r="L68" s="67">
        <f t="shared" ref="L68" si="5">SUM(L69+L83)</f>
        <v>0</v>
      </c>
    </row>
    <row r="69" spans="1:12" ht="120" x14ac:dyDescent="0.25">
      <c r="A69" s="26" t="s">
        <v>119</v>
      </c>
      <c r="B69" s="16" t="s">
        <v>120</v>
      </c>
      <c r="C69" s="4" t="s">
        <v>57</v>
      </c>
      <c r="D69" s="66">
        <f>G69+J69</f>
        <v>139054.22999999998</v>
      </c>
      <c r="E69" s="66">
        <f t="shared" ref="E69:F69" si="6">H69+K69</f>
        <v>0</v>
      </c>
      <c r="F69" s="66">
        <f t="shared" si="6"/>
        <v>0</v>
      </c>
      <c r="G69" s="77">
        <f>G70+G71+G72+G73+G74+G75+G76+G77+G78+G79+G80+G81+G82</f>
        <v>139054.22999999998</v>
      </c>
      <c r="H69" s="68">
        <v>0</v>
      </c>
      <c r="I69" s="68">
        <v>0</v>
      </c>
      <c r="J69" s="39">
        <v>0</v>
      </c>
      <c r="K69" s="39">
        <v>0</v>
      </c>
      <c r="L69" s="39">
        <v>0</v>
      </c>
    </row>
    <row r="70" spans="1:12" x14ac:dyDescent="0.25">
      <c r="A70" s="49" t="s">
        <v>7</v>
      </c>
      <c r="B70" s="48" t="s">
        <v>244</v>
      </c>
      <c r="C70" s="47">
        <v>2016</v>
      </c>
      <c r="D70" s="68"/>
      <c r="E70" s="69"/>
      <c r="F70" s="69"/>
      <c r="G70" s="78">
        <v>165.67</v>
      </c>
      <c r="H70" s="68">
        <v>0</v>
      </c>
      <c r="I70" s="68">
        <v>0</v>
      </c>
      <c r="J70" s="68"/>
      <c r="K70" s="39"/>
      <c r="L70" s="39"/>
    </row>
    <row r="71" spans="1:12" ht="30" x14ac:dyDescent="0.25">
      <c r="A71" s="49" t="s">
        <v>8</v>
      </c>
      <c r="B71" s="48" t="s">
        <v>245</v>
      </c>
      <c r="C71" s="72">
        <v>2016</v>
      </c>
      <c r="D71" s="68"/>
      <c r="E71" s="69"/>
      <c r="F71" s="69"/>
      <c r="G71" s="78">
        <v>97398.56</v>
      </c>
      <c r="H71" s="68">
        <v>0</v>
      </c>
      <c r="I71" s="68">
        <v>0</v>
      </c>
      <c r="J71" s="68"/>
      <c r="K71" s="39"/>
      <c r="L71" s="39"/>
    </row>
    <row r="72" spans="1:12" ht="30" x14ac:dyDescent="0.25">
      <c r="A72" s="49" t="s">
        <v>234</v>
      </c>
      <c r="B72" s="48" t="s">
        <v>246</v>
      </c>
      <c r="C72" s="72">
        <v>2016</v>
      </c>
      <c r="D72" s="68"/>
      <c r="E72" s="69"/>
      <c r="F72" s="69"/>
      <c r="G72" s="78">
        <v>41490</v>
      </c>
      <c r="H72" s="68">
        <v>0</v>
      </c>
      <c r="I72" s="68">
        <v>0</v>
      </c>
      <c r="J72" s="68"/>
      <c r="K72" s="39"/>
      <c r="L72" s="39"/>
    </row>
    <row r="73" spans="1:12" ht="30" x14ac:dyDescent="0.25">
      <c r="A73" s="49" t="s">
        <v>231</v>
      </c>
      <c r="B73" s="48" t="s">
        <v>247</v>
      </c>
      <c r="C73" s="72">
        <v>2016</v>
      </c>
      <c r="D73" s="68"/>
      <c r="E73" s="69"/>
      <c r="F73" s="69"/>
      <c r="G73" s="78">
        <v>0</v>
      </c>
      <c r="H73" s="68">
        <v>0</v>
      </c>
      <c r="I73" s="68">
        <v>0</v>
      </c>
      <c r="J73" s="68"/>
      <c r="K73" s="39"/>
      <c r="L73" s="39"/>
    </row>
    <row r="74" spans="1:12" ht="30" x14ac:dyDescent="0.25">
      <c r="A74" s="49" t="s">
        <v>233</v>
      </c>
      <c r="B74" s="48" t="s">
        <v>248</v>
      </c>
      <c r="C74" s="72">
        <v>2016</v>
      </c>
      <c r="D74" s="68"/>
      <c r="E74" s="69"/>
      <c r="F74" s="69"/>
      <c r="G74" s="78">
        <v>0</v>
      </c>
      <c r="H74" s="68">
        <v>0</v>
      </c>
      <c r="I74" s="68">
        <v>0</v>
      </c>
      <c r="J74" s="68"/>
      <c r="K74" s="39"/>
      <c r="L74" s="39"/>
    </row>
    <row r="75" spans="1:12" ht="30" x14ac:dyDescent="0.25">
      <c r="A75" s="49" t="s">
        <v>236</v>
      </c>
      <c r="B75" s="48" t="s">
        <v>249</v>
      </c>
      <c r="C75" s="72">
        <v>2016</v>
      </c>
      <c r="D75" s="68"/>
      <c r="E75" s="69"/>
      <c r="F75" s="69"/>
      <c r="G75" s="78">
        <v>0</v>
      </c>
      <c r="H75" s="68">
        <v>0</v>
      </c>
      <c r="I75" s="68">
        <v>0</v>
      </c>
      <c r="J75" s="68"/>
      <c r="K75" s="39"/>
      <c r="L75" s="39"/>
    </row>
    <row r="76" spans="1:12" ht="60" x14ac:dyDescent="0.25">
      <c r="A76" s="49" t="s">
        <v>237</v>
      </c>
      <c r="B76" s="48" t="s">
        <v>250</v>
      </c>
      <c r="C76" s="72">
        <v>2016</v>
      </c>
      <c r="D76" s="68"/>
      <c r="E76" s="69"/>
      <c r="F76" s="69"/>
      <c r="G76" s="78">
        <v>0</v>
      </c>
      <c r="H76" s="68">
        <v>0</v>
      </c>
      <c r="I76" s="68">
        <v>0</v>
      </c>
      <c r="J76" s="68"/>
      <c r="K76" s="39"/>
      <c r="L76" s="39"/>
    </row>
    <row r="77" spans="1:12" ht="75" x14ac:dyDescent="0.25">
      <c r="A77" s="49" t="s">
        <v>238</v>
      </c>
      <c r="B77" s="48" t="s">
        <v>251</v>
      </c>
      <c r="C77" s="72">
        <v>2016</v>
      </c>
      <c r="D77" s="68"/>
      <c r="E77" s="69"/>
      <c r="F77" s="69"/>
      <c r="G77" s="78">
        <v>0</v>
      </c>
      <c r="H77" s="68">
        <v>0</v>
      </c>
      <c r="I77" s="68">
        <v>0</v>
      </c>
      <c r="J77" s="68"/>
      <c r="K77" s="39"/>
      <c r="L77" s="39"/>
    </row>
    <row r="78" spans="1:12" ht="75" x14ac:dyDescent="0.25">
      <c r="A78" s="49" t="s">
        <v>239</v>
      </c>
      <c r="B78" s="48" t="s">
        <v>252</v>
      </c>
      <c r="C78" s="72">
        <v>2016</v>
      </c>
      <c r="D78" s="68"/>
      <c r="E78" s="69"/>
      <c r="F78" s="69"/>
      <c r="G78" s="78">
        <v>0</v>
      </c>
      <c r="H78" s="68">
        <v>0</v>
      </c>
      <c r="I78" s="68">
        <v>0</v>
      </c>
      <c r="J78" s="68"/>
      <c r="K78" s="39"/>
      <c r="L78" s="39"/>
    </row>
    <row r="79" spans="1:12" ht="75" x14ac:dyDescent="0.25">
      <c r="A79" s="49" t="s">
        <v>240</v>
      </c>
      <c r="B79" s="48" t="s">
        <v>253</v>
      </c>
      <c r="C79" s="72">
        <v>2016</v>
      </c>
      <c r="D79" s="68"/>
      <c r="E79" s="69"/>
      <c r="F79" s="69"/>
      <c r="G79" s="78">
        <v>0</v>
      </c>
      <c r="H79" s="68">
        <v>0</v>
      </c>
      <c r="I79" s="68">
        <v>0</v>
      </c>
      <c r="J79" s="68"/>
      <c r="K79" s="39"/>
      <c r="L79" s="39"/>
    </row>
    <row r="80" spans="1:12" ht="90" x14ac:dyDescent="0.25">
      <c r="A80" s="49" t="s">
        <v>243</v>
      </c>
      <c r="B80" s="48" t="s">
        <v>254</v>
      </c>
      <c r="C80" s="72">
        <v>2016</v>
      </c>
      <c r="D80" s="68"/>
      <c r="E80" s="69"/>
      <c r="F80" s="69"/>
      <c r="G80" s="78">
        <v>0</v>
      </c>
      <c r="H80" s="68">
        <v>0</v>
      </c>
      <c r="I80" s="68">
        <v>0</v>
      </c>
      <c r="J80" s="68"/>
      <c r="K80" s="39"/>
      <c r="L80" s="39"/>
    </row>
    <row r="81" spans="1:12" ht="30" x14ac:dyDescent="0.25">
      <c r="A81" s="49" t="s">
        <v>242</v>
      </c>
      <c r="B81" s="48" t="s">
        <v>255</v>
      </c>
      <c r="C81" s="72">
        <v>2016</v>
      </c>
      <c r="D81" s="68"/>
      <c r="E81" s="69"/>
      <c r="F81" s="69"/>
      <c r="G81" s="78">
        <v>0</v>
      </c>
      <c r="H81" s="68">
        <v>0</v>
      </c>
      <c r="I81" s="68">
        <v>0</v>
      </c>
      <c r="J81" s="68"/>
      <c r="K81" s="39"/>
      <c r="L81" s="39"/>
    </row>
    <row r="82" spans="1:12" ht="30" x14ac:dyDescent="0.25">
      <c r="A82" s="49" t="s">
        <v>232</v>
      </c>
      <c r="B82" s="48" t="s">
        <v>256</v>
      </c>
      <c r="C82" s="72">
        <v>2016</v>
      </c>
      <c r="D82" s="68"/>
      <c r="E82" s="69"/>
      <c r="F82" s="69"/>
      <c r="G82" s="78">
        <v>0</v>
      </c>
      <c r="H82" s="68">
        <v>0</v>
      </c>
      <c r="I82" s="68">
        <v>0</v>
      </c>
      <c r="J82" s="68"/>
      <c r="K82" s="39"/>
      <c r="L82" s="39"/>
    </row>
    <row r="83" spans="1:12" ht="75" x14ac:dyDescent="0.25">
      <c r="A83" s="26" t="s">
        <v>121</v>
      </c>
      <c r="B83" s="16" t="s">
        <v>122</v>
      </c>
      <c r="C83" s="4">
        <v>2017</v>
      </c>
      <c r="D83" s="104">
        <f>G83+J83</f>
        <v>491355.33</v>
      </c>
      <c r="E83" s="67">
        <f t="shared" ref="E83:F83" si="7">H83+K83</f>
        <v>1528520</v>
      </c>
      <c r="F83" s="67">
        <f t="shared" si="7"/>
        <v>1528520</v>
      </c>
      <c r="G83" s="77">
        <f t="shared" ref="G83:L83" si="8">SUM(G84:G107)</f>
        <v>491355.33</v>
      </c>
      <c r="H83" s="67">
        <f t="shared" si="8"/>
        <v>1528520</v>
      </c>
      <c r="I83" s="67">
        <f t="shared" si="8"/>
        <v>1528520</v>
      </c>
      <c r="J83" s="67">
        <f t="shared" si="8"/>
        <v>0</v>
      </c>
      <c r="K83" s="67">
        <f t="shared" si="8"/>
        <v>0</v>
      </c>
      <c r="L83" s="67">
        <f t="shared" si="8"/>
        <v>0</v>
      </c>
    </row>
    <row r="84" spans="1:12" x14ac:dyDescent="0.25">
      <c r="A84" s="49" t="s">
        <v>7</v>
      </c>
      <c r="B84" s="48" t="s">
        <v>257</v>
      </c>
      <c r="C84" s="72">
        <v>2017</v>
      </c>
      <c r="D84" s="69"/>
      <c r="E84" s="69"/>
      <c r="F84" s="69"/>
      <c r="G84" s="79">
        <v>14755.29</v>
      </c>
      <c r="H84" s="79">
        <v>35000</v>
      </c>
      <c r="I84" s="79">
        <v>35000</v>
      </c>
      <c r="J84" s="68"/>
      <c r="K84" s="68"/>
      <c r="L84" s="68"/>
    </row>
    <row r="85" spans="1:12" ht="30" x14ac:dyDescent="0.25">
      <c r="A85" s="49" t="s">
        <v>8</v>
      </c>
      <c r="B85" s="48" t="s">
        <v>258</v>
      </c>
      <c r="C85" s="72">
        <v>2017</v>
      </c>
      <c r="D85" s="69"/>
      <c r="E85" s="69"/>
      <c r="F85" s="69"/>
      <c r="G85" s="79">
        <v>127769.28</v>
      </c>
      <c r="H85" s="79">
        <v>359700</v>
      </c>
      <c r="I85" s="79">
        <v>359700</v>
      </c>
      <c r="J85" s="68"/>
      <c r="K85" s="68"/>
      <c r="L85" s="68"/>
    </row>
    <row r="86" spans="1:12" ht="30" x14ac:dyDescent="0.25">
      <c r="A86" s="49" t="s">
        <v>234</v>
      </c>
      <c r="B86" s="48" t="s">
        <v>259</v>
      </c>
      <c r="C86" s="72">
        <v>2017</v>
      </c>
      <c r="D86" s="69"/>
      <c r="E86" s="69"/>
      <c r="F86" s="69"/>
      <c r="G86" s="79">
        <v>80190</v>
      </c>
      <c r="H86" s="79">
        <v>165960</v>
      </c>
      <c r="I86" s="79">
        <v>165960</v>
      </c>
      <c r="J86" s="68"/>
      <c r="K86" s="68"/>
      <c r="L86" s="68"/>
    </row>
    <row r="87" spans="1:12" ht="30" x14ac:dyDescent="0.25">
      <c r="A87" s="49" t="s">
        <v>325</v>
      </c>
      <c r="B87" s="48" t="s">
        <v>260</v>
      </c>
      <c r="C87" s="72">
        <v>2017</v>
      </c>
      <c r="D87" s="69"/>
      <c r="E87" s="69"/>
      <c r="F87" s="69"/>
      <c r="G87" s="79">
        <v>59794.080000000002</v>
      </c>
      <c r="H87" s="79">
        <v>92721</v>
      </c>
      <c r="I87" s="79">
        <v>92721</v>
      </c>
      <c r="J87" s="68"/>
      <c r="K87" s="68"/>
      <c r="L87" s="68"/>
    </row>
    <row r="88" spans="1:12" ht="60" x14ac:dyDescent="0.25">
      <c r="A88" s="49" t="s">
        <v>235</v>
      </c>
      <c r="B88" s="48" t="s">
        <v>261</v>
      </c>
      <c r="C88" s="72">
        <v>2017</v>
      </c>
      <c r="D88" s="69"/>
      <c r="E88" s="69"/>
      <c r="F88" s="69"/>
      <c r="G88" s="79"/>
      <c r="H88" s="79">
        <v>12000</v>
      </c>
      <c r="I88" s="79">
        <v>12000</v>
      </c>
      <c r="J88" s="68"/>
      <c r="K88" s="68"/>
      <c r="L88" s="68"/>
    </row>
    <row r="89" spans="1:12" ht="30" x14ac:dyDescent="0.25">
      <c r="A89" s="49" t="s">
        <v>231</v>
      </c>
      <c r="B89" s="48" t="s">
        <v>262</v>
      </c>
      <c r="C89" s="72">
        <v>2017</v>
      </c>
      <c r="D89" s="69"/>
      <c r="E89" s="69"/>
      <c r="F89" s="69"/>
      <c r="G89" s="79">
        <v>0</v>
      </c>
      <c r="H89" s="79">
        <v>0</v>
      </c>
      <c r="I89" s="79">
        <v>0</v>
      </c>
      <c r="J89" s="68"/>
      <c r="K89" s="68"/>
      <c r="L89" s="68"/>
    </row>
    <row r="90" spans="1:12" ht="30" x14ac:dyDescent="0.25">
      <c r="A90" s="49" t="s">
        <v>233</v>
      </c>
      <c r="B90" s="48" t="s">
        <v>263</v>
      </c>
      <c r="C90" s="72">
        <v>2017</v>
      </c>
      <c r="D90" s="69"/>
      <c r="E90" s="69"/>
      <c r="F90" s="69"/>
      <c r="G90" s="79"/>
      <c r="H90" s="79"/>
      <c r="I90" s="79"/>
      <c r="J90" s="68"/>
      <c r="K90" s="68"/>
      <c r="L90" s="68"/>
    </row>
    <row r="91" spans="1:12" ht="30" x14ac:dyDescent="0.25">
      <c r="A91" s="49" t="s">
        <v>236</v>
      </c>
      <c r="B91" s="48" t="s">
        <v>264</v>
      </c>
      <c r="C91" s="72">
        <v>2017</v>
      </c>
      <c r="D91" s="69"/>
      <c r="E91" s="69"/>
      <c r="F91" s="69"/>
      <c r="G91" s="79"/>
      <c r="H91" s="79"/>
      <c r="I91" s="79"/>
      <c r="J91" s="68"/>
      <c r="K91" s="68"/>
      <c r="L91" s="68"/>
    </row>
    <row r="92" spans="1:12" ht="60" x14ac:dyDescent="0.25">
      <c r="A92" s="49" t="s">
        <v>237</v>
      </c>
      <c r="B92" s="48" t="s">
        <v>265</v>
      </c>
      <c r="C92" s="72">
        <v>2017</v>
      </c>
      <c r="D92" s="68"/>
      <c r="E92" s="69"/>
      <c r="F92" s="69"/>
      <c r="G92" s="79"/>
      <c r="H92" s="79"/>
      <c r="I92" s="79"/>
      <c r="J92" s="68"/>
      <c r="K92" s="68"/>
      <c r="L92" s="68"/>
    </row>
    <row r="93" spans="1:12" ht="75" x14ac:dyDescent="0.25">
      <c r="A93" s="49" t="s">
        <v>238</v>
      </c>
      <c r="B93" s="48" t="s">
        <v>266</v>
      </c>
      <c r="C93" s="72">
        <v>2017</v>
      </c>
      <c r="D93" s="69"/>
      <c r="E93" s="69"/>
      <c r="F93" s="69"/>
      <c r="G93" s="79">
        <v>34034</v>
      </c>
      <c r="H93" s="79">
        <v>60000</v>
      </c>
      <c r="I93" s="79">
        <v>60000</v>
      </c>
      <c r="J93" s="68"/>
      <c r="K93" s="68"/>
      <c r="L93" s="68"/>
    </row>
    <row r="94" spans="1:12" ht="30" x14ac:dyDescent="0.25">
      <c r="A94" s="49" t="s">
        <v>322</v>
      </c>
      <c r="B94" s="48" t="s">
        <v>267</v>
      </c>
      <c r="C94" s="72">
        <v>2017</v>
      </c>
      <c r="D94" s="69"/>
      <c r="E94" s="69"/>
      <c r="F94" s="69"/>
      <c r="G94" s="79">
        <v>0</v>
      </c>
      <c r="H94" s="79">
        <v>224200</v>
      </c>
      <c r="I94" s="79">
        <v>224200</v>
      </c>
      <c r="J94" s="68"/>
      <c r="K94" s="68"/>
      <c r="L94" s="68"/>
    </row>
    <row r="95" spans="1:12" ht="30" x14ac:dyDescent="0.25">
      <c r="A95" s="49" t="s">
        <v>363</v>
      </c>
      <c r="B95" s="48" t="s">
        <v>268</v>
      </c>
      <c r="C95" s="72">
        <v>2017</v>
      </c>
      <c r="D95" s="69"/>
      <c r="E95" s="69"/>
      <c r="F95" s="69"/>
      <c r="G95" s="79">
        <v>0</v>
      </c>
      <c r="H95" s="79"/>
      <c r="I95" s="79"/>
      <c r="J95" s="68"/>
      <c r="K95" s="68"/>
      <c r="L95" s="68"/>
    </row>
    <row r="96" spans="1:12" ht="90" x14ac:dyDescent="0.25">
      <c r="A96" s="49" t="s">
        <v>243</v>
      </c>
      <c r="B96" s="48" t="s">
        <v>269</v>
      </c>
      <c r="C96" s="72">
        <v>2017</v>
      </c>
      <c r="D96" s="69"/>
      <c r="E96" s="69"/>
      <c r="F96" s="69"/>
      <c r="G96" s="79"/>
      <c r="H96" s="79"/>
      <c r="I96" s="79"/>
      <c r="J96" s="68"/>
      <c r="K96" s="68"/>
      <c r="L96" s="68"/>
    </row>
    <row r="97" spans="1:12" ht="30" x14ac:dyDescent="0.25">
      <c r="A97" s="49" t="s">
        <v>241</v>
      </c>
      <c r="B97" s="48" t="s">
        <v>270</v>
      </c>
      <c r="C97" s="72">
        <v>2017</v>
      </c>
      <c r="D97" s="69"/>
      <c r="E97" s="69"/>
      <c r="F97" s="69"/>
      <c r="G97" s="79"/>
      <c r="H97" s="79"/>
      <c r="I97" s="79"/>
      <c r="J97" s="68"/>
      <c r="K97" s="68"/>
      <c r="L97" s="68"/>
    </row>
    <row r="98" spans="1:12" ht="30" x14ac:dyDescent="0.25">
      <c r="A98" s="49" t="s">
        <v>290</v>
      </c>
      <c r="B98" s="48" t="s">
        <v>271</v>
      </c>
      <c r="C98" s="72">
        <v>2017</v>
      </c>
      <c r="D98" s="69"/>
      <c r="E98" s="69"/>
      <c r="F98" s="69"/>
      <c r="G98" s="79">
        <v>89802.92</v>
      </c>
      <c r="H98" s="79">
        <v>25555</v>
      </c>
      <c r="I98" s="79">
        <v>25555</v>
      </c>
      <c r="J98" s="68"/>
      <c r="K98" s="68"/>
      <c r="L98" s="68"/>
    </row>
    <row r="99" spans="1:12" ht="30" x14ac:dyDescent="0.25">
      <c r="A99" s="49" t="s">
        <v>323</v>
      </c>
      <c r="B99" s="48" t="s">
        <v>272</v>
      </c>
      <c r="C99" s="72">
        <v>2017</v>
      </c>
      <c r="D99" s="69"/>
      <c r="E99" s="69"/>
      <c r="F99" s="69"/>
      <c r="G99" s="80"/>
      <c r="H99" s="80">
        <v>248510</v>
      </c>
      <c r="I99" s="80">
        <v>248510</v>
      </c>
      <c r="J99" s="68"/>
      <c r="K99" s="68"/>
      <c r="L99" s="68"/>
    </row>
    <row r="100" spans="1:12" ht="45" x14ac:dyDescent="0.25">
      <c r="A100" s="74" t="s">
        <v>326</v>
      </c>
      <c r="B100" s="73" t="s">
        <v>285</v>
      </c>
      <c r="C100" s="72">
        <v>2017</v>
      </c>
      <c r="D100" s="69"/>
      <c r="E100" s="69"/>
      <c r="F100" s="69"/>
      <c r="G100" s="79">
        <v>9.76</v>
      </c>
      <c r="H100" s="80">
        <v>17800</v>
      </c>
      <c r="I100" s="80">
        <v>17800</v>
      </c>
      <c r="J100" s="68"/>
      <c r="K100" s="68"/>
      <c r="L100" s="68"/>
    </row>
    <row r="101" spans="1:12" ht="30" x14ac:dyDescent="0.25">
      <c r="A101" s="74" t="s">
        <v>282</v>
      </c>
      <c r="B101" s="73" t="s">
        <v>286</v>
      </c>
      <c r="C101" s="72">
        <v>2017</v>
      </c>
      <c r="D101" s="69"/>
      <c r="E101" s="69"/>
      <c r="F101" s="69"/>
      <c r="G101" s="80"/>
      <c r="H101" s="80">
        <v>10000</v>
      </c>
      <c r="I101" s="80">
        <v>10000</v>
      </c>
      <c r="J101" s="68"/>
      <c r="K101" s="68"/>
      <c r="L101" s="68"/>
    </row>
    <row r="102" spans="1:12" ht="60" x14ac:dyDescent="0.25">
      <c r="A102" s="74" t="s">
        <v>327</v>
      </c>
      <c r="B102" s="73" t="s">
        <v>287</v>
      </c>
      <c r="C102" s="72">
        <v>2017</v>
      </c>
      <c r="D102" s="69"/>
      <c r="E102" s="69"/>
      <c r="F102" s="69"/>
      <c r="G102" s="80"/>
      <c r="H102" s="80">
        <v>50000</v>
      </c>
      <c r="I102" s="80">
        <v>50000</v>
      </c>
      <c r="J102" s="68"/>
      <c r="K102" s="68"/>
      <c r="L102" s="68"/>
    </row>
    <row r="103" spans="1:12" ht="30" x14ac:dyDescent="0.25">
      <c r="A103" s="74" t="s">
        <v>328</v>
      </c>
      <c r="B103" s="73" t="s">
        <v>288</v>
      </c>
      <c r="C103" s="72">
        <v>2017</v>
      </c>
      <c r="D103" s="69"/>
      <c r="E103" s="69"/>
      <c r="F103" s="69"/>
      <c r="G103" s="80">
        <v>85000</v>
      </c>
      <c r="H103" s="80">
        <v>85000</v>
      </c>
      <c r="I103" s="80">
        <v>85000</v>
      </c>
      <c r="J103" s="68"/>
      <c r="K103" s="68"/>
      <c r="L103" s="68"/>
    </row>
    <row r="104" spans="1:12" ht="30" x14ac:dyDescent="0.25">
      <c r="A104" s="74" t="s">
        <v>281</v>
      </c>
      <c r="B104" s="73" t="s">
        <v>289</v>
      </c>
      <c r="C104" s="72">
        <v>2017</v>
      </c>
      <c r="D104" s="69"/>
      <c r="E104" s="69"/>
      <c r="F104" s="69"/>
      <c r="G104" s="80">
        <v>0</v>
      </c>
      <c r="H104" s="80">
        <v>58380</v>
      </c>
      <c r="I104" s="80">
        <v>58380</v>
      </c>
      <c r="J104" s="68"/>
      <c r="K104" s="68"/>
      <c r="L104" s="68"/>
    </row>
    <row r="105" spans="1:12" ht="75" x14ac:dyDescent="0.25">
      <c r="A105" s="74" t="s">
        <v>329</v>
      </c>
      <c r="B105" s="73" t="s">
        <v>292</v>
      </c>
      <c r="C105" s="72">
        <v>2017</v>
      </c>
      <c r="D105" s="69"/>
      <c r="E105" s="69"/>
      <c r="F105" s="69"/>
      <c r="G105" s="80">
        <v>0</v>
      </c>
      <c r="H105" s="80">
        <v>40694</v>
      </c>
      <c r="I105" s="80">
        <v>40694</v>
      </c>
      <c r="J105" s="68"/>
      <c r="K105" s="68"/>
      <c r="L105" s="68"/>
    </row>
    <row r="106" spans="1:12" ht="30" x14ac:dyDescent="0.25">
      <c r="A106" s="74" t="s">
        <v>290</v>
      </c>
      <c r="B106" s="73" t="s">
        <v>293</v>
      </c>
      <c r="C106" s="72">
        <v>2017</v>
      </c>
      <c r="D106" s="69"/>
      <c r="E106" s="69"/>
      <c r="F106" s="69"/>
      <c r="G106" s="80">
        <v>0</v>
      </c>
      <c r="H106" s="80">
        <v>35000</v>
      </c>
      <c r="I106" s="80">
        <v>35000</v>
      </c>
      <c r="J106" s="68"/>
      <c r="K106" s="68"/>
      <c r="L106" s="68"/>
    </row>
    <row r="107" spans="1:12" ht="45" x14ac:dyDescent="0.25">
      <c r="A107" s="74" t="s">
        <v>291</v>
      </c>
      <c r="B107" s="73" t="s">
        <v>294</v>
      </c>
      <c r="C107" s="72">
        <v>2017</v>
      </c>
      <c r="D107" s="69"/>
      <c r="E107" s="69"/>
      <c r="F107" s="69"/>
      <c r="G107" s="80">
        <v>0</v>
      </c>
      <c r="H107" s="80">
        <v>8000</v>
      </c>
      <c r="I107" s="80">
        <v>8000</v>
      </c>
      <c r="J107" s="68"/>
      <c r="K107" s="68"/>
      <c r="L107" s="68"/>
    </row>
  </sheetData>
  <mergeCells count="110">
    <mergeCell ref="J53:K53"/>
    <mergeCell ref="J54:K54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3:F43"/>
    <mergeCell ref="E44:F44"/>
    <mergeCell ref="E45:F45"/>
    <mergeCell ref="J26:K26"/>
    <mergeCell ref="J27:K27"/>
    <mergeCell ref="J28:K28"/>
    <mergeCell ref="J29:K29"/>
    <mergeCell ref="J30:K30"/>
    <mergeCell ref="J44:K44"/>
    <mergeCell ref="J45:K45"/>
    <mergeCell ref="J36:K36"/>
    <mergeCell ref="J37:K37"/>
    <mergeCell ref="E36:F36"/>
    <mergeCell ref="E37:F37"/>
    <mergeCell ref="E38:F38"/>
    <mergeCell ref="E39:F39"/>
    <mergeCell ref="E33:F33"/>
    <mergeCell ref="J41:K41"/>
    <mergeCell ref="E41:F41"/>
    <mergeCell ref="E34:F34"/>
    <mergeCell ref="J34:K34"/>
    <mergeCell ref="J43:K43"/>
    <mergeCell ref="A63:A66"/>
    <mergeCell ref="B63:B66"/>
    <mergeCell ref="C63:C66"/>
    <mergeCell ref="D63:L63"/>
    <mergeCell ref="D64:F65"/>
    <mergeCell ref="G64:L64"/>
    <mergeCell ref="G65:I65"/>
    <mergeCell ref="J65:L65"/>
    <mergeCell ref="J46:K46"/>
    <mergeCell ref="J47:K47"/>
    <mergeCell ref="J48:K48"/>
    <mergeCell ref="J49:K49"/>
    <mergeCell ref="J50:K50"/>
    <mergeCell ref="E46:F46"/>
    <mergeCell ref="E47:F47"/>
    <mergeCell ref="A60:L60"/>
    <mergeCell ref="A61:L61"/>
    <mergeCell ref="E48:F48"/>
    <mergeCell ref="E49:F49"/>
    <mergeCell ref="E50:F50"/>
    <mergeCell ref="J55:K55"/>
    <mergeCell ref="E55:F55"/>
    <mergeCell ref="J51:K51"/>
    <mergeCell ref="J52:K52"/>
    <mergeCell ref="J7:K7"/>
    <mergeCell ref="J8:K8"/>
    <mergeCell ref="J9:K9"/>
    <mergeCell ref="J10:K10"/>
    <mergeCell ref="J11:K11"/>
    <mergeCell ref="E19:F19"/>
    <mergeCell ref="E20:F20"/>
    <mergeCell ref="E23:F23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J15:K15"/>
    <mergeCell ref="J16:K16"/>
    <mergeCell ref="J39:K39"/>
    <mergeCell ref="J38:K38"/>
    <mergeCell ref="J20:K20"/>
    <mergeCell ref="J23:K23"/>
    <mergeCell ref="J25:K25"/>
    <mergeCell ref="J24:K24"/>
    <mergeCell ref="J33:K33"/>
    <mergeCell ref="J31:K31"/>
    <mergeCell ref="J32:K32"/>
    <mergeCell ref="E28:F28"/>
    <mergeCell ref="E29:F29"/>
    <mergeCell ref="E30:F30"/>
    <mergeCell ref="E31:F31"/>
    <mergeCell ref="E32:F32"/>
    <mergeCell ref="E24:F24"/>
    <mergeCell ref="E25:F25"/>
    <mergeCell ref="J18:K18"/>
    <mergeCell ref="J19:K19"/>
    <mergeCell ref="E26:F26"/>
    <mergeCell ref="E27:F27"/>
    <mergeCell ref="E22:F22"/>
    <mergeCell ref="J22:K22"/>
  </mergeCells>
  <pageMargins left="0.31496062992125984" right="0.31496062992125984" top="0.35433070866141736" bottom="0.35433070866141736" header="0.11811023622047245" footer="0.11811023622047245"/>
  <pageSetup paperSize="9" scale="79" fitToHeight="0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0"/>
  <sheetViews>
    <sheetView workbookViewId="0">
      <selection activeCell="K17" sqref="K17"/>
    </sheetView>
  </sheetViews>
  <sheetFormatPr defaultColWidth="8.85546875" defaultRowHeight="15" x14ac:dyDescent="0.2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x14ac:dyDescent="0.25">
      <c r="A1" s="17"/>
      <c r="B1" s="18"/>
      <c r="C1" s="5"/>
      <c r="D1" s="5"/>
      <c r="E1" s="19"/>
      <c r="F1" s="19"/>
      <c r="G1" s="19"/>
      <c r="H1" s="19"/>
      <c r="I1" s="19"/>
      <c r="J1" s="20"/>
    </row>
    <row r="2" spans="1:12" ht="15.75" customHeight="1" x14ac:dyDescent="0.25">
      <c r="A2" s="181" t="s">
        <v>123</v>
      </c>
      <c r="B2" s="181"/>
      <c r="C2" s="181"/>
      <c r="D2" s="181"/>
      <c r="E2" s="181"/>
      <c r="F2" s="181"/>
      <c r="G2" s="181"/>
      <c r="H2" s="181"/>
      <c r="I2" s="181"/>
      <c r="J2" s="181"/>
      <c r="K2" s="21"/>
      <c r="L2" s="21"/>
    </row>
    <row r="3" spans="1:12" ht="33" customHeight="1" thickBot="1" x14ac:dyDescent="0.3">
      <c r="A3" s="218" t="s">
        <v>124</v>
      </c>
      <c r="B3" s="218"/>
      <c r="C3" s="189" t="s">
        <v>362</v>
      </c>
      <c r="D3" s="190"/>
      <c r="E3" s="33"/>
      <c r="F3" s="33"/>
      <c r="G3" s="33"/>
      <c r="H3" s="33"/>
      <c r="I3" s="33"/>
      <c r="J3" s="33"/>
      <c r="K3" s="22"/>
      <c r="L3" s="22"/>
    </row>
    <row r="4" spans="1:12" ht="15.75" thickTop="1" x14ac:dyDescent="0.25"/>
    <row r="5" spans="1:12" ht="16.5" thickBot="1" x14ac:dyDescent="0.3">
      <c r="D5" s="23" t="s">
        <v>125</v>
      </c>
      <c r="E5" s="219" t="s">
        <v>364</v>
      </c>
      <c r="F5" s="219"/>
      <c r="G5" s="219"/>
      <c r="I5" s="24">
        <v>2017</v>
      </c>
      <c r="J5" s="25" t="s">
        <v>126</v>
      </c>
    </row>
    <row r="6" spans="1:12" ht="15.75" thickTop="1" x14ac:dyDescent="0.25"/>
    <row r="7" spans="1:12" ht="15" customHeight="1" x14ac:dyDescent="0.25">
      <c r="A7" s="206" t="s">
        <v>1</v>
      </c>
      <c r="B7" s="204"/>
      <c r="C7" s="205"/>
      <c r="D7" s="206" t="s">
        <v>129</v>
      </c>
      <c r="E7" s="205"/>
      <c r="F7" s="206" t="s">
        <v>128</v>
      </c>
      <c r="G7" s="204"/>
      <c r="H7" s="205"/>
      <c r="I7" s="206" t="s">
        <v>127</v>
      </c>
      <c r="J7" s="205"/>
    </row>
    <row r="8" spans="1:12" ht="15" customHeight="1" x14ac:dyDescent="0.25">
      <c r="A8" s="206">
        <v>1</v>
      </c>
      <c r="B8" s="204"/>
      <c r="C8" s="205"/>
      <c r="D8" s="206">
        <v>2</v>
      </c>
      <c r="E8" s="205"/>
      <c r="F8" s="206">
        <v>3</v>
      </c>
      <c r="G8" s="204"/>
      <c r="H8" s="205"/>
      <c r="I8" s="206">
        <v>4</v>
      </c>
      <c r="J8" s="205"/>
    </row>
    <row r="9" spans="1:12" ht="50.25" customHeight="1" x14ac:dyDescent="0.25">
      <c r="A9" s="192" t="s">
        <v>130</v>
      </c>
      <c r="B9" s="193"/>
      <c r="C9" s="194"/>
      <c r="D9" s="206"/>
      <c r="E9" s="205"/>
      <c r="F9" s="206"/>
      <c r="G9" s="204"/>
      <c r="H9" s="205"/>
      <c r="I9" s="206"/>
      <c r="J9" s="205"/>
    </row>
    <row r="10" spans="1:12" x14ac:dyDescent="0.25">
      <c r="A10" s="192" t="s">
        <v>131</v>
      </c>
      <c r="B10" s="193"/>
      <c r="C10" s="194"/>
      <c r="D10" s="206"/>
      <c r="E10" s="205"/>
      <c r="F10" s="206"/>
      <c r="G10" s="204"/>
      <c r="H10" s="205"/>
      <c r="I10" s="206"/>
      <c r="J10" s="205"/>
    </row>
    <row r="11" spans="1:12" x14ac:dyDescent="0.25">
      <c r="A11" s="192" t="s">
        <v>2</v>
      </c>
      <c r="B11" s="193"/>
      <c r="C11" s="194"/>
      <c r="D11" s="206"/>
      <c r="E11" s="205"/>
      <c r="F11" s="206"/>
      <c r="G11" s="204"/>
      <c r="H11" s="205"/>
      <c r="I11" s="206"/>
      <c r="J11" s="205"/>
    </row>
    <row r="12" spans="1:12" ht="8.25" customHeight="1" x14ac:dyDescent="0.25">
      <c r="A12" s="192"/>
      <c r="B12" s="193"/>
      <c r="C12" s="194"/>
      <c r="D12" s="198"/>
      <c r="E12" s="199"/>
      <c r="F12" s="213"/>
      <c r="G12" s="214"/>
      <c r="H12" s="215"/>
      <c r="I12" s="216"/>
      <c r="J12" s="217"/>
    </row>
    <row r="13" spans="1:12" ht="14.25" customHeight="1" x14ac:dyDescent="0.25">
      <c r="A13" s="192"/>
      <c r="B13" s="193"/>
      <c r="C13" s="194"/>
      <c r="D13" s="206"/>
      <c r="E13" s="205"/>
      <c r="F13" s="206"/>
      <c r="G13" s="204"/>
      <c r="H13" s="205"/>
      <c r="I13" s="206"/>
      <c r="J13" s="205"/>
    </row>
    <row r="14" spans="1:12" ht="9.75" customHeight="1" x14ac:dyDescent="0.25">
      <c r="A14" s="192"/>
      <c r="B14" s="193"/>
      <c r="C14" s="194"/>
      <c r="D14" s="206"/>
      <c r="E14" s="205"/>
      <c r="F14" s="206"/>
      <c r="G14" s="204"/>
      <c r="H14" s="205"/>
      <c r="I14" s="206"/>
      <c r="J14" s="205"/>
    </row>
    <row r="15" spans="1:12" ht="9.75" customHeight="1" x14ac:dyDescent="0.25">
      <c r="A15" s="192"/>
      <c r="B15" s="193"/>
      <c r="C15" s="194"/>
      <c r="D15" s="206"/>
      <c r="E15" s="205"/>
      <c r="F15" s="206"/>
      <c r="G15" s="204"/>
      <c r="H15" s="205"/>
      <c r="I15" s="206"/>
      <c r="J15" s="205"/>
    </row>
    <row r="16" spans="1:12" x14ac:dyDescent="0.25">
      <c r="A16" s="192" t="s">
        <v>132</v>
      </c>
      <c r="B16" s="193"/>
      <c r="C16" s="194"/>
      <c r="D16" s="206"/>
      <c r="E16" s="205"/>
      <c r="F16" s="206"/>
      <c r="G16" s="204"/>
      <c r="H16" s="205"/>
      <c r="I16" s="206"/>
      <c r="J16" s="205"/>
    </row>
    <row r="17" spans="1:10" x14ac:dyDescent="0.25">
      <c r="A17" s="192" t="s">
        <v>2</v>
      </c>
      <c r="B17" s="193"/>
      <c r="C17" s="194"/>
      <c r="D17" s="206"/>
      <c r="E17" s="205"/>
      <c r="F17" s="206"/>
      <c r="G17" s="204"/>
      <c r="H17" s="205"/>
      <c r="I17" s="206"/>
      <c r="J17" s="205"/>
    </row>
    <row r="18" spans="1:10" ht="18" customHeight="1" x14ac:dyDescent="0.25">
      <c r="A18" s="210"/>
      <c r="B18" s="211"/>
      <c r="C18" s="212"/>
      <c r="D18" s="198"/>
      <c r="E18" s="199"/>
      <c r="F18" s="213"/>
      <c r="G18" s="214"/>
      <c r="H18" s="215"/>
      <c r="I18" s="206"/>
      <c r="J18" s="205"/>
    </row>
    <row r="19" spans="1:10" ht="23.25" customHeight="1" x14ac:dyDescent="0.25">
      <c r="A19" s="210"/>
      <c r="B19" s="211"/>
      <c r="C19" s="212"/>
      <c r="D19" s="198"/>
      <c r="E19" s="199"/>
      <c r="F19" s="213"/>
      <c r="G19" s="214"/>
      <c r="H19" s="215"/>
      <c r="I19" s="206"/>
      <c r="J19" s="205"/>
    </row>
    <row r="20" spans="1:10" ht="26.25" customHeight="1" x14ac:dyDescent="0.25">
      <c r="A20" s="192"/>
      <c r="B20" s="193"/>
      <c r="C20" s="194"/>
      <c r="D20" s="198"/>
      <c r="E20" s="199"/>
      <c r="F20" s="213"/>
      <c r="G20" s="214"/>
      <c r="H20" s="215"/>
      <c r="I20" s="206"/>
      <c r="J20" s="205"/>
    </row>
    <row r="21" spans="1:10" ht="26.25" customHeight="1" x14ac:dyDescent="0.25">
      <c r="A21" s="192"/>
      <c r="B21" s="207"/>
      <c r="C21" s="208"/>
      <c r="D21" s="198"/>
      <c r="E21" s="209"/>
      <c r="F21" s="114"/>
      <c r="G21" s="115"/>
      <c r="H21" s="113"/>
      <c r="I21" s="114"/>
      <c r="J21" s="113"/>
    </row>
    <row r="22" spans="1:10" ht="33.75" customHeight="1" x14ac:dyDescent="0.25">
      <c r="A22" s="192" t="s">
        <v>133</v>
      </c>
      <c r="B22" s="193"/>
      <c r="C22" s="194"/>
      <c r="D22" s="206"/>
      <c r="E22" s="205"/>
      <c r="F22" s="206"/>
      <c r="G22" s="204"/>
      <c r="H22" s="205"/>
      <c r="I22" s="206"/>
      <c r="J22" s="205"/>
    </row>
    <row r="23" spans="1:10" x14ac:dyDescent="0.25">
      <c r="A23" s="192" t="s">
        <v>2</v>
      </c>
      <c r="B23" s="193"/>
      <c r="C23" s="194"/>
      <c r="D23" s="206"/>
      <c r="E23" s="205"/>
      <c r="F23" s="206"/>
      <c r="G23" s="204"/>
      <c r="H23" s="205"/>
      <c r="I23" s="206"/>
      <c r="J23" s="205"/>
    </row>
    <row r="24" spans="1:10" x14ac:dyDescent="0.25">
      <c r="A24" s="192"/>
      <c r="B24" s="193"/>
      <c r="C24" s="194"/>
      <c r="D24" s="206"/>
      <c r="E24" s="205"/>
      <c r="F24" s="206"/>
      <c r="G24" s="204"/>
      <c r="H24" s="205"/>
      <c r="I24" s="206"/>
      <c r="J24" s="205"/>
    </row>
    <row r="25" spans="1:10" ht="32.25" customHeight="1" x14ac:dyDescent="0.25">
      <c r="A25" s="192" t="s">
        <v>134</v>
      </c>
      <c r="B25" s="193"/>
      <c r="C25" s="194"/>
      <c r="D25" s="206"/>
      <c r="E25" s="205"/>
      <c r="F25" s="206"/>
      <c r="G25" s="204"/>
      <c r="H25" s="205"/>
      <c r="I25" s="206"/>
      <c r="J25" s="205"/>
    </row>
    <row r="26" spans="1:10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</row>
    <row r="27" spans="1:10" ht="15.75" x14ac:dyDescent="0.25">
      <c r="A27" s="181" t="s">
        <v>135</v>
      </c>
      <c r="B27" s="181"/>
      <c r="C27" s="181"/>
      <c r="D27" s="181"/>
      <c r="E27" s="181"/>
      <c r="F27" s="181"/>
      <c r="G27" s="181"/>
      <c r="H27" s="181"/>
      <c r="I27" s="181"/>
      <c r="J27" s="181"/>
    </row>
    <row r="28" spans="1:10" ht="45" x14ac:dyDescent="0.25">
      <c r="A28" s="4" t="s">
        <v>136</v>
      </c>
      <c r="B28" s="4" t="s">
        <v>137</v>
      </c>
      <c r="C28" s="4" t="s">
        <v>143</v>
      </c>
      <c r="D28" s="4" t="s">
        <v>138</v>
      </c>
      <c r="E28" s="4" t="s">
        <v>139</v>
      </c>
      <c r="F28" s="4" t="s">
        <v>140</v>
      </c>
      <c r="G28" s="4" t="s">
        <v>140</v>
      </c>
      <c r="H28" s="4" t="s">
        <v>140</v>
      </c>
      <c r="I28" s="4" t="s">
        <v>141</v>
      </c>
      <c r="J28" s="4" t="s">
        <v>142</v>
      </c>
    </row>
    <row r="29" spans="1:10" x14ac:dyDescent="0.25">
      <c r="A29" s="4">
        <v>1</v>
      </c>
      <c r="B29" s="4">
        <v>2</v>
      </c>
      <c r="C29" s="4">
        <v>3</v>
      </c>
      <c r="D29" s="4">
        <v>4</v>
      </c>
      <c r="E29" s="4">
        <v>5</v>
      </c>
      <c r="F29" s="4">
        <v>6</v>
      </c>
      <c r="G29" s="4">
        <v>7</v>
      </c>
      <c r="H29" s="4">
        <v>8</v>
      </c>
      <c r="I29" s="4">
        <v>9</v>
      </c>
      <c r="J29" s="4">
        <v>10</v>
      </c>
    </row>
    <row r="30" spans="1:10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0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</row>
    <row r="32" spans="1:10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</row>
    <row r="33" spans="1:10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</row>
    <row r="34" spans="1:10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</row>
    <row r="35" spans="1:10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</row>
    <row r="36" spans="1:10" ht="15.75" x14ac:dyDescent="0.25">
      <c r="A36" s="181" t="s">
        <v>144</v>
      </c>
      <c r="B36" s="181"/>
      <c r="C36" s="181"/>
      <c r="D36" s="181"/>
      <c r="E36" s="181"/>
      <c r="F36" s="181"/>
      <c r="G36" s="181"/>
      <c r="H36" s="181"/>
      <c r="I36" s="181"/>
      <c r="J36" s="181"/>
    </row>
    <row r="37" spans="1:10" ht="45" x14ac:dyDescent="0.25">
      <c r="A37" s="4" t="s">
        <v>136</v>
      </c>
      <c r="B37" s="4" t="s">
        <v>137</v>
      </c>
      <c r="C37" s="4" t="s">
        <v>143</v>
      </c>
      <c r="D37" s="4" t="s">
        <v>138</v>
      </c>
      <c r="E37" s="4" t="s">
        <v>139</v>
      </c>
      <c r="F37" s="4" t="s">
        <v>140</v>
      </c>
      <c r="G37" s="4" t="s">
        <v>140</v>
      </c>
      <c r="H37" s="4" t="s">
        <v>140</v>
      </c>
      <c r="I37" s="4" t="s">
        <v>141</v>
      </c>
      <c r="J37" s="4" t="s">
        <v>142</v>
      </c>
    </row>
    <row r="38" spans="1:10" x14ac:dyDescent="0.25">
      <c r="A38" s="4">
        <v>1</v>
      </c>
      <c r="B38" s="4">
        <v>2</v>
      </c>
      <c r="C38" s="4">
        <v>3</v>
      </c>
      <c r="D38" s="4">
        <v>4</v>
      </c>
      <c r="E38" s="4">
        <v>5</v>
      </c>
      <c r="F38" s="4">
        <v>6</v>
      </c>
      <c r="G38" s="4">
        <v>7</v>
      </c>
      <c r="H38" s="4">
        <v>8</v>
      </c>
      <c r="I38" s="4">
        <v>9</v>
      </c>
      <c r="J38" s="4">
        <v>10</v>
      </c>
    </row>
    <row r="39" spans="1:10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</row>
    <row r="45" spans="1:10" ht="15.75" x14ac:dyDescent="0.25">
      <c r="A45" s="181" t="s">
        <v>145</v>
      </c>
      <c r="B45" s="181"/>
      <c r="C45" s="181"/>
      <c r="D45" s="181"/>
      <c r="E45" s="181"/>
      <c r="F45" s="181"/>
      <c r="G45" s="181"/>
      <c r="H45" s="181"/>
      <c r="I45" s="181"/>
      <c r="J45" s="181"/>
    </row>
    <row r="46" spans="1:10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</row>
    <row r="47" spans="1:10" ht="16.5" thickBot="1" x14ac:dyDescent="0.3">
      <c r="A47" s="7"/>
      <c r="B47" s="7"/>
      <c r="C47" s="23" t="s">
        <v>125</v>
      </c>
      <c r="D47" s="191"/>
      <c r="E47" s="191"/>
      <c r="F47" s="191"/>
      <c r="H47" s="24">
        <v>20</v>
      </c>
      <c r="I47" s="25" t="s">
        <v>126</v>
      </c>
      <c r="J47" s="7"/>
    </row>
    <row r="48" spans="1:10" ht="15.75" thickTop="1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</row>
    <row r="49" spans="1:10" ht="32.25" customHeight="1" x14ac:dyDescent="0.25">
      <c r="A49" s="180" t="s">
        <v>1</v>
      </c>
      <c r="B49" s="180"/>
      <c r="C49" s="180"/>
      <c r="D49" s="180"/>
      <c r="E49" s="180" t="s">
        <v>40</v>
      </c>
      <c r="F49" s="180"/>
      <c r="G49" s="180" t="s">
        <v>146</v>
      </c>
      <c r="H49" s="180"/>
      <c r="I49" s="180"/>
      <c r="J49" s="180"/>
    </row>
    <row r="50" spans="1:10" x14ac:dyDescent="0.25">
      <c r="A50" s="180">
        <v>1</v>
      </c>
      <c r="B50" s="180"/>
      <c r="C50" s="180"/>
      <c r="D50" s="180"/>
      <c r="E50" s="180">
        <v>2</v>
      </c>
      <c r="F50" s="180"/>
      <c r="G50" s="180">
        <v>3</v>
      </c>
      <c r="H50" s="180"/>
      <c r="I50" s="180"/>
      <c r="J50" s="180"/>
    </row>
    <row r="51" spans="1:10" x14ac:dyDescent="0.25">
      <c r="A51" s="192" t="s">
        <v>90</v>
      </c>
      <c r="B51" s="193"/>
      <c r="C51" s="193"/>
      <c r="D51" s="194"/>
      <c r="E51" s="198" t="s">
        <v>149</v>
      </c>
      <c r="F51" s="199"/>
      <c r="G51" s="200"/>
      <c r="H51" s="201"/>
      <c r="I51" s="201"/>
      <c r="J51" s="202"/>
    </row>
    <row r="52" spans="1:10" x14ac:dyDescent="0.25">
      <c r="A52" s="192" t="s">
        <v>93</v>
      </c>
      <c r="B52" s="193"/>
      <c r="C52" s="193"/>
      <c r="D52" s="194"/>
      <c r="E52" s="198" t="s">
        <v>150</v>
      </c>
      <c r="F52" s="199"/>
      <c r="G52" s="203"/>
      <c r="H52" s="204"/>
      <c r="I52" s="204"/>
      <c r="J52" s="205"/>
    </row>
    <row r="53" spans="1:10" x14ac:dyDescent="0.25">
      <c r="A53" s="192" t="s">
        <v>147</v>
      </c>
      <c r="B53" s="193"/>
      <c r="C53" s="193"/>
      <c r="D53" s="194"/>
      <c r="E53" s="198" t="s">
        <v>151</v>
      </c>
      <c r="F53" s="199"/>
      <c r="G53" s="206"/>
      <c r="H53" s="204"/>
      <c r="I53" s="204"/>
      <c r="J53" s="205"/>
    </row>
    <row r="54" spans="1:10" x14ac:dyDescent="0.25">
      <c r="A54" s="196"/>
      <c r="B54" s="196"/>
      <c r="C54" s="196"/>
      <c r="D54" s="196"/>
      <c r="E54" s="195"/>
      <c r="F54" s="195"/>
      <c r="G54" s="180"/>
      <c r="H54" s="180"/>
      <c r="I54" s="180"/>
      <c r="J54" s="180"/>
    </row>
    <row r="55" spans="1:10" x14ac:dyDescent="0.25">
      <c r="A55" s="196" t="s">
        <v>148</v>
      </c>
      <c r="B55" s="196"/>
      <c r="C55" s="196"/>
      <c r="D55" s="196"/>
      <c r="E55" s="195" t="s">
        <v>152</v>
      </c>
      <c r="F55" s="195"/>
      <c r="G55" s="197"/>
      <c r="H55" s="197"/>
      <c r="I55" s="197"/>
      <c r="J55" s="197"/>
    </row>
    <row r="56" spans="1:10" x14ac:dyDescent="0.25">
      <c r="A56" s="180"/>
      <c r="B56" s="180"/>
      <c r="C56" s="180"/>
      <c r="D56" s="180"/>
      <c r="E56" s="180"/>
      <c r="F56" s="180"/>
      <c r="G56" s="180"/>
      <c r="H56" s="180"/>
      <c r="I56" s="180"/>
      <c r="J56" s="180"/>
    </row>
    <row r="57" spans="1:10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</row>
    <row r="58" spans="1:10" ht="15.75" x14ac:dyDescent="0.25">
      <c r="A58" s="181" t="s">
        <v>153</v>
      </c>
      <c r="B58" s="181"/>
      <c r="C58" s="181"/>
      <c r="D58" s="181"/>
      <c r="E58" s="181"/>
      <c r="F58" s="181"/>
      <c r="G58" s="181"/>
      <c r="H58" s="181"/>
      <c r="I58" s="181"/>
      <c r="J58" s="181"/>
    </row>
    <row r="59" spans="1:10" x14ac:dyDescent="0.25">
      <c r="A59" s="180" t="s">
        <v>1</v>
      </c>
      <c r="B59" s="180"/>
      <c r="C59" s="180"/>
      <c r="D59" s="180"/>
      <c r="E59" s="180" t="s">
        <v>40</v>
      </c>
      <c r="F59" s="180"/>
      <c r="G59" s="180" t="s">
        <v>146</v>
      </c>
      <c r="H59" s="180"/>
      <c r="I59" s="180"/>
      <c r="J59" s="180"/>
    </row>
    <row r="60" spans="1:10" x14ac:dyDescent="0.25">
      <c r="A60" s="180">
        <v>1</v>
      </c>
      <c r="B60" s="180"/>
      <c r="C60" s="180"/>
      <c r="D60" s="180"/>
      <c r="E60" s="180">
        <v>2</v>
      </c>
      <c r="F60" s="180"/>
      <c r="G60" s="180">
        <v>3</v>
      </c>
      <c r="H60" s="180"/>
      <c r="I60" s="180"/>
      <c r="J60" s="180"/>
    </row>
    <row r="61" spans="1:10" ht="59.25" customHeight="1" x14ac:dyDescent="0.25">
      <c r="A61" s="192" t="s">
        <v>154</v>
      </c>
      <c r="B61" s="193"/>
      <c r="C61" s="193"/>
      <c r="D61" s="194"/>
      <c r="E61" s="195" t="s">
        <v>150</v>
      </c>
      <c r="F61" s="195"/>
      <c r="G61" s="180"/>
      <c r="H61" s="180"/>
      <c r="I61" s="180"/>
      <c r="J61" s="180"/>
    </row>
    <row r="62" spans="1:10" ht="36.75" customHeight="1" x14ac:dyDescent="0.25">
      <c r="A62" s="192" t="s">
        <v>230</v>
      </c>
      <c r="B62" s="193"/>
      <c r="C62" s="193"/>
      <c r="D62" s="194"/>
      <c r="E62" s="195" t="s">
        <v>151</v>
      </c>
      <c r="F62" s="195"/>
      <c r="G62" s="180"/>
      <c r="H62" s="180"/>
      <c r="I62" s="180"/>
      <c r="J62" s="180"/>
    </row>
    <row r="63" spans="1:10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</row>
    <row r="64" spans="1:10" x14ac:dyDescent="0.25">
      <c r="B64" s="7"/>
      <c r="C64" s="7"/>
      <c r="D64" s="7"/>
      <c r="E64" s="7"/>
      <c r="F64" s="7"/>
      <c r="G64" s="7"/>
      <c r="H64" s="7"/>
      <c r="I64" s="7"/>
      <c r="J64" s="7"/>
    </row>
    <row r="65" spans="1:10" ht="19.5" customHeight="1" x14ac:dyDescent="0.25">
      <c r="A65" s="7"/>
      <c r="B65" s="121" t="s">
        <v>155</v>
      </c>
      <c r="C65" s="121"/>
      <c r="D65" s="121"/>
      <c r="E65" s="121" t="s">
        <v>156</v>
      </c>
      <c r="F65" s="121"/>
      <c r="G65" s="121" t="s">
        <v>330</v>
      </c>
      <c r="H65" s="121"/>
      <c r="I65" s="7"/>
      <c r="J65" s="7"/>
    </row>
    <row r="66" spans="1:10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</row>
    <row r="67" spans="1:10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</row>
    <row r="68" spans="1:10" ht="30.75" thickBot="1" x14ac:dyDescent="0.3">
      <c r="A68" s="7"/>
      <c r="B68" s="121" t="s">
        <v>11</v>
      </c>
      <c r="C68" s="121"/>
      <c r="D68" s="191"/>
      <c r="E68" s="191"/>
      <c r="F68" s="7"/>
      <c r="G68" s="27" t="s">
        <v>330</v>
      </c>
      <c r="H68" s="7"/>
      <c r="I68" s="6" t="s">
        <v>157</v>
      </c>
      <c r="J68" s="27" t="s">
        <v>331</v>
      </c>
    </row>
    <row r="69" spans="1:10" ht="15.75" thickTop="1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</row>
    <row r="70" spans="1:10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</row>
    <row r="71" spans="1:10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</row>
    <row r="72" spans="1:10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</row>
    <row r="73" spans="1:10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</row>
    <row r="74" spans="1:10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</row>
    <row r="75" spans="1:10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</row>
    <row r="76" spans="1:10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</row>
    <row r="77" spans="1:10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</row>
    <row r="78" spans="1:10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</row>
    <row r="79" spans="1:10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</row>
    <row r="80" spans="1:10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</row>
    <row r="81" spans="1:10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</row>
    <row r="82" spans="1:10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</row>
    <row r="83" spans="1:10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</row>
    <row r="84" spans="1:10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</row>
    <row r="85" spans="1:10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</row>
    <row r="86" spans="1:10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</row>
    <row r="87" spans="1:10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</row>
    <row r="88" spans="1:10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</row>
    <row r="89" spans="1:10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</row>
    <row r="90" spans="1:10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</row>
    <row r="91" spans="1:10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</row>
    <row r="92" spans="1:10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</row>
    <row r="93" spans="1:10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</row>
    <row r="94" spans="1:10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</row>
    <row r="95" spans="1:10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</row>
    <row r="96" spans="1:10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</row>
    <row r="97" spans="1:10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</row>
    <row r="98" spans="1:10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</row>
    <row r="99" spans="1:10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</row>
    <row r="100" spans="1:10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</row>
    <row r="101" spans="1:10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</row>
    <row r="102" spans="1:10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</row>
    <row r="103" spans="1:10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</row>
    <row r="104" spans="1:10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</row>
    <row r="105" spans="1:10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</row>
    <row r="106" spans="1:10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</row>
    <row r="107" spans="1:10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</row>
    <row r="108" spans="1:10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</row>
    <row r="109" spans="1:10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</row>
    <row r="110" spans="1:10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</row>
    <row r="111" spans="1:10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</row>
    <row r="112" spans="1:10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</row>
    <row r="113" spans="1:10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</row>
    <row r="114" spans="1:10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</row>
    <row r="115" spans="1:10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</row>
    <row r="116" spans="1:10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</row>
    <row r="117" spans="1:10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</row>
    <row r="118" spans="1:10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</row>
    <row r="119" spans="1:10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</row>
    <row r="120" spans="1:10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</row>
    <row r="121" spans="1:10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</row>
    <row r="122" spans="1:10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</row>
    <row r="123" spans="1:10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</row>
    <row r="124" spans="1:10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</row>
    <row r="125" spans="1:10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</row>
    <row r="126" spans="1:10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</row>
    <row r="127" spans="1:10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</row>
    <row r="128" spans="1:10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</row>
    <row r="129" spans="1:10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</row>
    <row r="130" spans="1:10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</row>
    <row r="131" spans="1:10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</row>
    <row r="132" spans="1:10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</row>
    <row r="133" spans="1:10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</row>
    <row r="134" spans="1:10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</row>
    <row r="135" spans="1:10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</row>
    <row r="136" spans="1:10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</row>
    <row r="137" spans="1:10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</row>
    <row r="138" spans="1:10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</row>
    <row r="139" spans="1:10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</row>
  </sheetData>
  <mergeCells count="124">
    <mergeCell ref="A2:J2"/>
    <mergeCell ref="A3:B3"/>
    <mergeCell ref="A10:C10"/>
    <mergeCell ref="A11:C11"/>
    <mergeCell ref="A12:C12"/>
    <mergeCell ref="A13:C13"/>
    <mergeCell ref="F16:H16"/>
    <mergeCell ref="D20:E20"/>
    <mergeCell ref="D22:E22"/>
    <mergeCell ref="A14:C14"/>
    <mergeCell ref="A15:C15"/>
    <mergeCell ref="E5:G5"/>
    <mergeCell ref="I7:J7"/>
    <mergeCell ref="F7:H7"/>
    <mergeCell ref="D7:E7"/>
    <mergeCell ref="A7:C7"/>
    <mergeCell ref="A9:C9"/>
    <mergeCell ref="A8:C8"/>
    <mergeCell ref="D8:E8"/>
    <mergeCell ref="F8:H8"/>
    <mergeCell ref="I8:J8"/>
    <mergeCell ref="D9:E9"/>
    <mergeCell ref="D10:E10"/>
    <mergeCell ref="D11:E11"/>
    <mergeCell ref="F11:H11"/>
    <mergeCell ref="F12:H12"/>
    <mergeCell ref="F13:H13"/>
    <mergeCell ref="D23:E23"/>
    <mergeCell ref="I22:J22"/>
    <mergeCell ref="I23:J23"/>
    <mergeCell ref="I24:J24"/>
    <mergeCell ref="F24:H24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F17:H17"/>
    <mergeCell ref="F18:H18"/>
    <mergeCell ref="F19:H19"/>
    <mergeCell ref="F20:H20"/>
    <mergeCell ref="F22:H22"/>
    <mergeCell ref="F23:H23"/>
    <mergeCell ref="F9:H9"/>
    <mergeCell ref="D12:E12"/>
    <mergeCell ref="D13:E13"/>
    <mergeCell ref="F10:H10"/>
    <mergeCell ref="F25:H25"/>
    <mergeCell ref="I25:J25"/>
    <mergeCell ref="D24:E24"/>
    <mergeCell ref="A25:C25"/>
    <mergeCell ref="D25:E25"/>
    <mergeCell ref="D14:E14"/>
    <mergeCell ref="D15:E15"/>
    <mergeCell ref="D16:E16"/>
    <mergeCell ref="D17:E17"/>
    <mergeCell ref="D18:E18"/>
    <mergeCell ref="D19:E19"/>
    <mergeCell ref="A23:C23"/>
    <mergeCell ref="A24:C24"/>
    <mergeCell ref="A16:C16"/>
    <mergeCell ref="A17:C17"/>
    <mergeCell ref="A18:C18"/>
    <mergeCell ref="A19:C19"/>
    <mergeCell ref="A20:C20"/>
    <mergeCell ref="A22:C22"/>
    <mergeCell ref="I18:J18"/>
    <mergeCell ref="I19:J19"/>
    <mergeCell ref="I20:J20"/>
    <mergeCell ref="F14:H14"/>
    <mergeCell ref="F15:H15"/>
    <mergeCell ref="A50:D50"/>
    <mergeCell ref="E50:F50"/>
    <mergeCell ref="G50:J50"/>
    <mergeCell ref="G53:J53"/>
    <mergeCell ref="A27:J27"/>
    <mergeCell ref="A36:J36"/>
    <mergeCell ref="A45:J45"/>
    <mergeCell ref="D47:F47"/>
    <mergeCell ref="A49:D49"/>
    <mergeCell ref="E49:F49"/>
    <mergeCell ref="G49:J49"/>
    <mergeCell ref="A21:C21"/>
    <mergeCell ref="D21:E21"/>
    <mergeCell ref="E60:F60"/>
    <mergeCell ref="G60:J60"/>
    <mergeCell ref="E56:F56"/>
    <mergeCell ref="G56:J56"/>
    <mergeCell ref="A51:D51"/>
    <mergeCell ref="A52:D52"/>
    <mergeCell ref="A53:D53"/>
    <mergeCell ref="E51:F51"/>
    <mergeCell ref="E52:F52"/>
    <mergeCell ref="E53:F53"/>
    <mergeCell ref="G51:J51"/>
    <mergeCell ref="G52:J52"/>
    <mergeCell ref="C3:D3"/>
    <mergeCell ref="B68:C68"/>
    <mergeCell ref="D68:E68"/>
    <mergeCell ref="A61:D61"/>
    <mergeCell ref="E61:F61"/>
    <mergeCell ref="G61:J61"/>
    <mergeCell ref="A62:D62"/>
    <mergeCell ref="E62:F62"/>
    <mergeCell ref="G62:J62"/>
    <mergeCell ref="A54:D54"/>
    <mergeCell ref="A55:D55"/>
    <mergeCell ref="A56:D56"/>
    <mergeCell ref="E54:F54"/>
    <mergeCell ref="G54:J54"/>
    <mergeCell ref="E55:F55"/>
    <mergeCell ref="G55:J55"/>
    <mergeCell ref="B65:D65"/>
    <mergeCell ref="E65:F65"/>
    <mergeCell ref="G65:H65"/>
    <mergeCell ref="A58:J58"/>
    <mergeCell ref="A59:D59"/>
    <mergeCell ref="E59:F59"/>
    <mergeCell ref="G59:J59"/>
    <mergeCell ref="A60:D60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0"/>
  <sheetViews>
    <sheetView topLeftCell="A53" workbookViewId="0">
      <selection activeCell="I54" sqref="I54:J54"/>
    </sheetView>
  </sheetViews>
  <sheetFormatPr defaultColWidth="8.85546875" defaultRowHeight="15" x14ac:dyDescent="0.2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 x14ac:dyDescent="0.25">
      <c r="A1" s="17"/>
      <c r="B1" s="18"/>
      <c r="C1" s="5"/>
      <c r="D1" s="5"/>
      <c r="E1" s="19"/>
      <c r="F1" s="19"/>
      <c r="G1" s="19"/>
      <c r="H1" s="19"/>
      <c r="I1" s="19"/>
      <c r="J1" s="20"/>
    </row>
    <row r="2" spans="1:12" ht="15.75" customHeight="1" x14ac:dyDescent="0.25">
      <c r="A2" s="238" t="s">
        <v>158</v>
      </c>
      <c r="B2" s="238"/>
      <c r="C2" s="238"/>
      <c r="D2" s="238"/>
      <c r="E2" s="238"/>
      <c r="F2" s="238"/>
      <c r="G2" s="238"/>
      <c r="H2" s="238"/>
      <c r="I2" s="238"/>
      <c r="J2" s="238"/>
      <c r="K2" s="21"/>
      <c r="L2" s="21"/>
    </row>
    <row r="3" spans="1:12" ht="24.75" customHeight="1" x14ac:dyDescent="0.25">
      <c r="A3" s="232" t="s">
        <v>159</v>
      </c>
      <c r="B3" s="232"/>
      <c r="C3" s="232"/>
      <c r="D3" s="240">
        <v>111</v>
      </c>
      <c r="E3" s="240"/>
      <c r="F3" s="240"/>
      <c r="G3" s="28"/>
      <c r="H3" s="28"/>
      <c r="I3" s="28"/>
      <c r="J3" s="28"/>
      <c r="K3" s="22"/>
      <c r="L3" s="22"/>
    </row>
    <row r="4" spans="1:12" ht="15.75" customHeight="1" x14ac:dyDescent="0.25">
      <c r="A4" s="232" t="s">
        <v>160</v>
      </c>
      <c r="B4" s="232"/>
      <c r="C4" s="232"/>
      <c r="D4" s="232"/>
      <c r="E4" s="239" t="s">
        <v>6</v>
      </c>
      <c r="F4" s="239"/>
      <c r="G4" s="239"/>
      <c r="H4" s="239"/>
      <c r="I4" s="239"/>
      <c r="J4" s="239"/>
      <c r="K4" s="22"/>
      <c r="L4" s="22"/>
    </row>
    <row r="5" spans="1:12" ht="17.25" customHeight="1" x14ac:dyDescent="0.25">
      <c r="B5" s="231" t="s">
        <v>161</v>
      </c>
      <c r="C5" s="231"/>
      <c r="D5" s="231"/>
      <c r="E5" s="231"/>
      <c r="F5" s="231"/>
      <c r="G5" s="231"/>
      <c r="H5" s="29"/>
      <c r="I5" s="25"/>
      <c r="J5" s="25"/>
    </row>
    <row r="6" spans="1:12" ht="74.25" customHeight="1" x14ac:dyDescent="0.25">
      <c r="A6" s="177" t="s">
        <v>136</v>
      </c>
      <c r="B6" s="233" t="s">
        <v>295</v>
      </c>
      <c r="C6" s="177" t="s">
        <v>162</v>
      </c>
      <c r="D6" s="206" t="s">
        <v>163</v>
      </c>
      <c r="E6" s="204"/>
      <c r="F6" s="204"/>
      <c r="G6" s="205"/>
      <c r="H6" s="177" t="s">
        <v>167</v>
      </c>
      <c r="I6" s="177" t="s">
        <v>168</v>
      </c>
      <c r="J6" s="177" t="s">
        <v>169</v>
      </c>
    </row>
    <row r="7" spans="1:12" x14ac:dyDescent="0.25">
      <c r="A7" s="178"/>
      <c r="B7" s="234"/>
      <c r="C7" s="178"/>
      <c r="D7" s="177" t="s">
        <v>43</v>
      </c>
      <c r="E7" s="206" t="s">
        <v>2</v>
      </c>
      <c r="F7" s="204"/>
      <c r="G7" s="205"/>
      <c r="H7" s="178"/>
      <c r="I7" s="178"/>
      <c r="J7" s="178"/>
    </row>
    <row r="8" spans="1:12" ht="45" x14ac:dyDescent="0.25">
      <c r="A8" s="179"/>
      <c r="B8" s="235"/>
      <c r="C8" s="179"/>
      <c r="D8" s="179"/>
      <c r="E8" s="4" t="s">
        <v>164</v>
      </c>
      <c r="F8" s="4" t="s">
        <v>165</v>
      </c>
      <c r="G8" s="4" t="s">
        <v>166</v>
      </c>
      <c r="H8" s="179"/>
      <c r="I8" s="179"/>
      <c r="J8" s="179"/>
    </row>
    <row r="9" spans="1:12" x14ac:dyDescent="0.25">
      <c r="A9" s="4">
        <v>1</v>
      </c>
      <c r="B9" s="4">
        <v>2</v>
      </c>
      <c r="C9" s="4">
        <v>3</v>
      </c>
      <c r="D9" s="4">
        <v>4</v>
      </c>
      <c r="E9" s="4">
        <v>5</v>
      </c>
      <c r="F9" s="4">
        <v>6</v>
      </c>
      <c r="G9" s="4">
        <v>7</v>
      </c>
      <c r="H9" s="4">
        <v>8</v>
      </c>
      <c r="I9" s="4">
        <v>9</v>
      </c>
      <c r="J9" s="4">
        <v>10</v>
      </c>
    </row>
    <row r="10" spans="1:12" x14ac:dyDescent="0.25">
      <c r="A10" s="31">
        <v>1</v>
      </c>
      <c r="B10" s="32" t="s">
        <v>332</v>
      </c>
      <c r="C10" s="31">
        <v>1</v>
      </c>
      <c r="D10" s="105">
        <f>E10+F10+G10+H10+I10</f>
        <v>49532.560000000005</v>
      </c>
      <c r="E10" s="106">
        <v>35891.660000000003</v>
      </c>
      <c r="F10" s="35"/>
      <c r="G10" s="106"/>
      <c r="H10" s="98">
        <v>13640.9</v>
      </c>
      <c r="I10" s="31"/>
      <c r="J10" s="36">
        <f>C10*D10*5.5</f>
        <v>272429.08</v>
      </c>
    </row>
    <row r="11" spans="1:12" ht="21.75" customHeight="1" x14ac:dyDescent="0.25">
      <c r="A11" s="31">
        <v>2</v>
      </c>
      <c r="B11" s="32" t="s">
        <v>333</v>
      </c>
      <c r="C11" s="31">
        <v>2.6</v>
      </c>
      <c r="D11" s="105">
        <f t="shared" ref="D11:D25" si="0">E11+F11+G11+H11+I11</f>
        <v>41993.237000000001</v>
      </c>
      <c r="E11" s="35">
        <v>32302.49</v>
      </c>
      <c r="F11" s="35"/>
      <c r="G11" s="35"/>
      <c r="H11" s="107">
        <f>E11*30%</f>
        <v>9690.7469999999994</v>
      </c>
      <c r="I11" s="31"/>
      <c r="J11" s="36">
        <f t="shared" ref="J11:J21" si="1">C11*D11*5.5</f>
        <v>600503.28910000005</v>
      </c>
    </row>
    <row r="12" spans="1:12" x14ac:dyDescent="0.25">
      <c r="A12" s="34">
        <v>3</v>
      </c>
      <c r="B12" s="32" t="s">
        <v>334</v>
      </c>
      <c r="C12" s="31">
        <v>1</v>
      </c>
      <c r="D12" s="105">
        <f t="shared" si="0"/>
        <v>37327.328999999998</v>
      </c>
      <c r="E12" s="35">
        <v>28713.33</v>
      </c>
      <c r="F12" s="35"/>
      <c r="G12" s="35"/>
      <c r="H12" s="107">
        <f t="shared" ref="H12:H25" si="2">E12*30%</f>
        <v>8613.9989999999998</v>
      </c>
      <c r="I12" s="31"/>
      <c r="J12" s="36">
        <f t="shared" si="1"/>
        <v>205300.30949999997</v>
      </c>
    </row>
    <row r="13" spans="1:12" x14ac:dyDescent="0.25">
      <c r="A13" s="34">
        <v>4</v>
      </c>
      <c r="B13" s="32" t="s">
        <v>335</v>
      </c>
      <c r="C13" s="31">
        <v>1</v>
      </c>
      <c r="D13" s="105">
        <f t="shared" si="0"/>
        <v>16371.510999999999</v>
      </c>
      <c r="E13" s="35">
        <v>12593.47</v>
      </c>
      <c r="F13" s="35"/>
      <c r="G13" s="35"/>
      <c r="H13" s="107">
        <f t="shared" si="2"/>
        <v>3778.0409999999997</v>
      </c>
      <c r="I13" s="31"/>
      <c r="J13" s="36">
        <f t="shared" si="1"/>
        <v>90043.310499999992</v>
      </c>
    </row>
    <row r="14" spans="1:12" ht="30" x14ac:dyDescent="0.25">
      <c r="A14" s="34">
        <v>5</v>
      </c>
      <c r="B14" s="32" t="s">
        <v>336</v>
      </c>
      <c r="C14" s="31">
        <v>1</v>
      </c>
      <c r="D14" s="105">
        <f t="shared" si="0"/>
        <v>13524.251</v>
      </c>
      <c r="E14" s="35">
        <v>10403.27</v>
      </c>
      <c r="F14" s="35"/>
      <c r="G14" s="35"/>
      <c r="H14" s="107">
        <f t="shared" si="2"/>
        <v>3120.9810000000002</v>
      </c>
      <c r="I14" s="31"/>
      <c r="J14" s="36">
        <f t="shared" si="1"/>
        <v>74383.380499999999</v>
      </c>
    </row>
    <row r="15" spans="1:12" x14ac:dyDescent="0.25">
      <c r="A15" s="34">
        <v>6</v>
      </c>
      <c r="B15" s="32" t="s">
        <v>337</v>
      </c>
      <c r="C15" s="31">
        <v>0.5</v>
      </c>
      <c r="D15" s="105">
        <f t="shared" si="0"/>
        <v>10855</v>
      </c>
      <c r="E15" s="35">
        <v>8350</v>
      </c>
      <c r="F15" s="35"/>
      <c r="G15" s="35"/>
      <c r="H15" s="107">
        <f t="shared" si="2"/>
        <v>2505</v>
      </c>
      <c r="I15" s="31"/>
      <c r="J15" s="36">
        <f t="shared" si="1"/>
        <v>29851.25</v>
      </c>
    </row>
    <row r="16" spans="1:12" x14ac:dyDescent="0.25">
      <c r="A16" s="34">
        <v>7</v>
      </c>
      <c r="B16" s="32" t="s">
        <v>338</v>
      </c>
      <c r="C16" s="31">
        <v>1.5</v>
      </c>
      <c r="D16" s="105">
        <f t="shared" si="0"/>
        <v>10855</v>
      </c>
      <c r="E16" s="35">
        <v>8350</v>
      </c>
      <c r="F16" s="35"/>
      <c r="G16" s="35"/>
      <c r="H16" s="107">
        <f t="shared" si="2"/>
        <v>2505</v>
      </c>
      <c r="I16" s="31"/>
      <c r="J16" s="36">
        <f t="shared" si="1"/>
        <v>89553.75</v>
      </c>
    </row>
    <row r="17" spans="1:10" x14ac:dyDescent="0.25">
      <c r="A17" s="34">
        <v>8</v>
      </c>
      <c r="B17" s="32" t="s">
        <v>339</v>
      </c>
      <c r="C17" s="31">
        <v>0.5</v>
      </c>
      <c r="D17" s="105">
        <f t="shared" si="0"/>
        <v>12456.132</v>
      </c>
      <c r="E17" s="35">
        <v>9581.64</v>
      </c>
      <c r="F17" s="35"/>
      <c r="G17" s="35"/>
      <c r="H17" s="107">
        <f t="shared" si="2"/>
        <v>2874.4919999999997</v>
      </c>
      <c r="I17" s="31"/>
      <c r="J17" s="36">
        <f t="shared" si="1"/>
        <v>34254.362999999998</v>
      </c>
    </row>
    <row r="18" spans="1:10" ht="45" x14ac:dyDescent="0.25">
      <c r="A18" s="34">
        <v>9</v>
      </c>
      <c r="B18" s="32" t="s">
        <v>340</v>
      </c>
      <c r="C18" s="31">
        <v>1.5</v>
      </c>
      <c r="D18" s="105">
        <f t="shared" si="0"/>
        <v>11033.022000000001</v>
      </c>
      <c r="E18" s="35">
        <v>8486.94</v>
      </c>
      <c r="F18" s="35"/>
      <c r="G18" s="35"/>
      <c r="H18" s="107">
        <f t="shared" si="2"/>
        <v>2546.0819999999999</v>
      </c>
      <c r="I18" s="31"/>
      <c r="J18" s="36">
        <f t="shared" si="1"/>
        <v>91022.431500000021</v>
      </c>
    </row>
    <row r="19" spans="1:10" ht="30" x14ac:dyDescent="0.25">
      <c r="A19" s="34">
        <v>10</v>
      </c>
      <c r="B19" s="32" t="s">
        <v>341</v>
      </c>
      <c r="C19" s="31">
        <v>2</v>
      </c>
      <c r="D19" s="105">
        <f t="shared" si="0"/>
        <v>10855</v>
      </c>
      <c r="E19" s="35">
        <v>8350</v>
      </c>
      <c r="F19" s="35"/>
      <c r="G19" s="35"/>
      <c r="H19" s="107">
        <f t="shared" si="2"/>
        <v>2505</v>
      </c>
      <c r="I19" s="31"/>
      <c r="J19" s="36">
        <f t="shared" si="1"/>
        <v>119405</v>
      </c>
    </row>
    <row r="20" spans="1:10" x14ac:dyDescent="0.25">
      <c r="A20" s="34">
        <v>11</v>
      </c>
      <c r="B20" s="32" t="s">
        <v>342</v>
      </c>
      <c r="C20" s="31">
        <v>0.5</v>
      </c>
      <c r="D20" s="105">
        <f t="shared" si="0"/>
        <v>10855</v>
      </c>
      <c r="E20" s="35">
        <v>8350</v>
      </c>
      <c r="F20" s="35"/>
      <c r="G20" s="35"/>
      <c r="H20" s="107">
        <f t="shared" si="2"/>
        <v>2505</v>
      </c>
      <c r="I20" s="31"/>
      <c r="J20" s="36">
        <f t="shared" si="1"/>
        <v>29851.25</v>
      </c>
    </row>
    <row r="21" spans="1:10" x14ac:dyDescent="0.25">
      <c r="A21" s="34">
        <v>12</v>
      </c>
      <c r="B21" s="32" t="s">
        <v>343</v>
      </c>
      <c r="C21" s="4">
        <v>3</v>
      </c>
      <c r="D21" s="105">
        <f t="shared" si="0"/>
        <v>14359.33</v>
      </c>
      <c r="E21" s="35">
        <v>8350</v>
      </c>
      <c r="F21" s="35">
        <v>3504.33</v>
      </c>
      <c r="G21" s="35"/>
      <c r="H21" s="107">
        <f t="shared" si="2"/>
        <v>2505</v>
      </c>
      <c r="I21" s="4"/>
      <c r="J21" s="36">
        <f t="shared" si="1"/>
        <v>236928.94499999998</v>
      </c>
    </row>
    <row r="22" spans="1:10" x14ac:dyDescent="0.25">
      <c r="A22" s="34">
        <v>13</v>
      </c>
      <c r="B22" s="32" t="s">
        <v>344</v>
      </c>
      <c r="C22" s="4">
        <v>46.92</v>
      </c>
      <c r="D22" s="105">
        <f t="shared" si="0"/>
        <v>23373.025000000001</v>
      </c>
      <c r="E22" s="106">
        <v>17979.25</v>
      </c>
      <c r="F22" s="35"/>
      <c r="G22" s="35"/>
      <c r="H22" s="107">
        <f t="shared" si="2"/>
        <v>5393.7749999999996</v>
      </c>
      <c r="I22" s="4"/>
      <c r="J22" s="118">
        <v>6031643.7300000004</v>
      </c>
    </row>
    <row r="23" spans="1:10" x14ac:dyDescent="0.25">
      <c r="A23" s="34">
        <v>14</v>
      </c>
      <c r="B23" s="32"/>
      <c r="C23" s="31"/>
      <c r="D23" s="105">
        <f t="shared" si="0"/>
        <v>0</v>
      </c>
      <c r="E23" s="35"/>
      <c r="F23" s="35"/>
      <c r="G23" s="35"/>
      <c r="H23" s="107">
        <f t="shared" si="2"/>
        <v>0</v>
      </c>
      <c r="I23" s="31"/>
      <c r="J23" s="36">
        <f t="shared" ref="J23:J25" si="3">C23*D23*12</f>
        <v>0</v>
      </c>
    </row>
    <row r="24" spans="1:10" x14ac:dyDescent="0.25">
      <c r="A24" s="34">
        <v>15</v>
      </c>
      <c r="B24" s="32"/>
      <c r="C24" s="31"/>
      <c r="D24" s="105">
        <f t="shared" si="0"/>
        <v>0</v>
      </c>
      <c r="E24" s="35"/>
      <c r="F24" s="35"/>
      <c r="G24" s="35"/>
      <c r="H24" s="107">
        <f t="shared" si="2"/>
        <v>0</v>
      </c>
      <c r="I24" s="31"/>
      <c r="J24" s="36">
        <f t="shared" si="3"/>
        <v>0</v>
      </c>
    </row>
    <row r="25" spans="1:10" x14ac:dyDescent="0.25">
      <c r="A25" s="34">
        <v>16</v>
      </c>
      <c r="B25" s="32"/>
      <c r="C25" s="4"/>
      <c r="D25" s="105">
        <f t="shared" si="0"/>
        <v>0</v>
      </c>
      <c r="E25" s="35"/>
      <c r="F25" s="35"/>
      <c r="G25" s="35"/>
      <c r="H25" s="107">
        <f t="shared" si="2"/>
        <v>0</v>
      </c>
      <c r="I25" s="4"/>
      <c r="J25" s="36">
        <f t="shared" si="3"/>
        <v>0</v>
      </c>
    </row>
    <row r="26" spans="1:10" ht="15" customHeight="1" x14ac:dyDescent="0.2">
      <c r="A26" s="236" t="s">
        <v>10</v>
      </c>
      <c r="B26" s="237"/>
      <c r="C26" s="4"/>
      <c r="D26" s="4"/>
      <c r="E26" s="4" t="s">
        <v>57</v>
      </c>
      <c r="F26" s="4" t="s">
        <v>57</v>
      </c>
      <c r="G26" s="4" t="s">
        <v>57</v>
      </c>
      <c r="H26" s="4" t="s">
        <v>57</v>
      </c>
      <c r="I26" s="4" t="s">
        <v>57</v>
      </c>
      <c r="J26" s="37">
        <f>SUM(J10:J25)</f>
        <v>7905170.0891000004</v>
      </c>
    </row>
    <row r="27" spans="1:10" ht="27.75" customHeight="1" x14ac:dyDescent="0.25">
      <c r="A27" s="30"/>
      <c r="B27" s="231" t="s">
        <v>171</v>
      </c>
      <c r="C27" s="231"/>
      <c r="D27" s="231"/>
      <c r="E27" s="231"/>
      <c r="F27" s="231"/>
      <c r="G27" s="231"/>
      <c r="H27" s="30"/>
      <c r="I27" s="30"/>
      <c r="J27" s="30"/>
    </row>
    <row r="28" spans="1:10" ht="45" x14ac:dyDescent="0.25">
      <c r="A28" s="4" t="s">
        <v>136</v>
      </c>
      <c r="B28" s="206" t="s">
        <v>172</v>
      </c>
      <c r="C28" s="204"/>
      <c r="D28" s="205"/>
      <c r="E28" s="206" t="s">
        <v>173</v>
      </c>
      <c r="F28" s="205"/>
      <c r="G28" s="4" t="s">
        <v>174</v>
      </c>
      <c r="H28" s="4" t="s">
        <v>175</v>
      </c>
      <c r="I28" s="206" t="s">
        <v>176</v>
      </c>
      <c r="J28" s="205"/>
    </row>
    <row r="29" spans="1:10" x14ac:dyDescent="0.25">
      <c r="A29" s="4"/>
      <c r="B29" s="206"/>
      <c r="C29" s="204"/>
      <c r="D29" s="205"/>
      <c r="E29" s="206"/>
      <c r="F29" s="205"/>
      <c r="G29" s="4"/>
      <c r="H29" s="4"/>
      <c r="I29" s="206"/>
      <c r="J29" s="205"/>
    </row>
    <row r="30" spans="1:10" hidden="1" x14ac:dyDescent="0.25">
      <c r="A30" s="4"/>
      <c r="B30" s="206"/>
      <c r="C30" s="204"/>
      <c r="D30" s="205"/>
      <c r="E30" s="206"/>
      <c r="F30" s="205"/>
      <c r="G30" s="4"/>
      <c r="H30" s="4"/>
      <c r="I30" s="206"/>
      <c r="J30" s="205"/>
    </row>
    <row r="31" spans="1:10" hidden="1" x14ac:dyDescent="0.25">
      <c r="A31" s="4"/>
      <c r="B31" s="206"/>
      <c r="C31" s="204"/>
      <c r="D31" s="205"/>
      <c r="E31" s="206"/>
      <c r="F31" s="205"/>
      <c r="G31" s="4"/>
      <c r="H31" s="4"/>
      <c r="I31" s="206"/>
      <c r="J31" s="205"/>
    </row>
    <row r="32" spans="1:10" x14ac:dyDescent="0.25">
      <c r="A32" s="4"/>
      <c r="B32" s="226" t="s">
        <v>10</v>
      </c>
      <c r="C32" s="227"/>
      <c r="D32" s="228"/>
      <c r="E32" s="206" t="s">
        <v>57</v>
      </c>
      <c r="F32" s="205"/>
      <c r="G32" s="4" t="s">
        <v>57</v>
      </c>
      <c r="H32" s="4" t="s">
        <v>57</v>
      </c>
      <c r="I32" s="206"/>
      <c r="J32" s="205"/>
    </row>
    <row r="33" spans="1:10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</row>
    <row r="34" spans="1:10" ht="15.75" x14ac:dyDescent="0.25">
      <c r="A34" s="30"/>
      <c r="B34" s="231" t="s">
        <v>177</v>
      </c>
      <c r="C34" s="231"/>
      <c r="D34" s="231"/>
      <c r="E34" s="231"/>
      <c r="F34" s="231"/>
      <c r="G34" s="231"/>
      <c r="H34" s="30"/>
      <c r="I34" s="30"/>
      <c r="J34" s="30"/>
    </row>
    <row r="35" spans="1:10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</row>
    <row r="36" spans="1:10" ht="32.25" customHeight="1" x14ac:dyDescent="0.25">
      <c r="A36" s="4" t="s">
        <v>136</v>
      </c>
      <c r="B36" s="206" t="s">
        <v>172</v>
      </c>
      <c r="C36" s="204"/>
      <c r="D36" s="205"/>
      <c r="E36" s="206" t="s">
        <v>178</v>
      </c>
      <c r="F36" s="205"/>
      <c r="G36" s="4" t="s">
        <v>179</v>
      </c>
      <c r="H36" s="4" t="s">
        <v>180</v>
      </c>
      <c r="I36" s="206" t="s">
        <v>176</v>
      </c>
      <c r="J36" s="205"/>
    </row>
    <row r="37" spans="1:10" x14ac:dyDescent="0.25">
      <c r="A37" s="4"/>
      <c r="B37" s="206"/>
      <c r="C37" s="204"/>
      <c r="D37" s="205"/>
      <c r="E37" s="206"/>
      <c r="F37" s="205"/>
      <c r="G37" s="4"/>
      <c r="H37" s="4"/>
      <c r="I37" s="206"/>
      <c r="J37" s="205"/>
    </row>
    <row r="38" spans="1:10" ht="15" customHeight="1" x14ac:dyDescent="0.25">
      <c r="A38" s="4"/>
      <c r="B38" s="226" t="s">
        <v>10</v>
      </c>
      <c r="C38" s="227"/>
      <c r="D38" s="228"/>
      <c r="E38" s="206" t="s">
        <v>57</v>
      </c>
      <c r="F38" s="205"/>
      <c r="G38" s="4" t="s">
        <v>57</v>
      </c>
      <c r="H38" s="4" t="s">
        <v>57</v>
      </c>
      <c r="I38" s="206"/>
      <c r="J38" s="205"/>
    </row>
    <row r="39" spans="1:10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</row>
    <row r="40" spans="1:10" ht="50.25" customHeight="1" x14ac:dyDescent="0.25">
      <c r="B40" s="182" t="s">
        <v>181</v>
      </c>
      <c r="C40" s="182"/>
      <c r="D40" s="182"/>
      <c r="E40" s="182"/>
      <c r="F40" s="182"/>
      <c r="G40" s="182"/>
      <c r="H40" s="182"/>
      <c r="I40" s="182"/>
      <c r="J40" s="7"/>
    </row>
    <row r="41" spans="1:10" x14ac:dyDescent="0.25">
      <c r="A41" s="4" t="s">
        <v>136</v>
      </c>
      <c r="B41" s="206" t="s">
        <v>182</v>
      </c>
      <c r="C41" s="204"/>
      <c r="D41" s="204"/>
      <c r="E41" s="204"/>
      <c r="F41" s="205"/>
      <c r="G41" s="206" t="s">
        <v>183</v>
      </c>
      <c r="H41" s="205"/>
      <c r="I41" s="206" t="s">
        <v>184</v>
      </c>
      <c r="J41" s="205"/>
    </row>
    <row r="42" spans="1:10" x14ac:dyDescent="0.25">
      <c r="A42" s="4">
        <v>1</v>
      </c>
      <c r="B42" s="206">
        <v>2</v>
      </c>
      <c r="C42" s="204"/>
      <c r="D42" s="204"/>
      <c r="E42" s="204"/>
      <c r="F42" s="205"/>
      <c r="G42" s="206">
        <v>3</v>
      </c>
      <c r="H42" s="205"/>
      <c r="I42" s="206">
        <v>4</v>
      </c>
      <c r="J42" s="205"/>
    </row>
    <row r="43" spans="1:10" ht="36.75" customHeight="1" x14ac:dyDescent="0.25">
      <c r="A43" s="4"/>
      <c r="B43" s="192" t="s">
        <v>185</v>
      </c>
      <c r="C43" s="193"/>
      <c r="D43" s="193"/>
      <c r="E43" s="193"/>
      <c r="F43" s="194"/>
      <c r="G43" s="222">
        <v>7905170.0899999999</v>
      </c>
      <c r="H43" s="223"/>
      <c r="I43" s="222">
        <f>I44+I45+I46</f>
        <v>1739137.4198</v>
      </c>
      <c r="J43" s="223"/>
    </row>
    <row r="44" spans="1:10" ht="35.25" customHeight="1" x14ac:dyDescent="0.25">
      <c r="A44" s="4"/>
      <c r="B44" s="192" t="s">
        <v>189</v>
      </c>
      <c r="C44" s="193"/>
      <c r="D44" s="193"/>
      <c r="E44" s="193"/>
      <c r="F44" s="194"/>
      <c r="G44" s="229"/>
      <c r="H44" s="230"/>
      <c r="I44" s="222">
        <f>G43*22%</f>
        <v>1739137.4198</v>
      </c>
      <c r="J44" s="223"/>
    </row>
    <row r="45" spans="1:10" ht="22.5" customHeight="1" x14ac:dyDescent="0.25">
      <c r="A45" s="4"/>
      <c r="B45" s="192" t="s">
        <v>186</v>
      </c>
      <c r="C45" s="193"/>
      <c r="D45" s="193"/>
      <c r="E45" s="193"/>
      <c r="F45" s="194"/>
      <c r="G45" s="229"/>
      <c r="H45" s="230"/>
      <c r="I45" s="224">
        <v>0</v>
      </c>
      <c r="J45" s="225"/>
    </row>
    <row r="46" spans="1:10" ht="35.25" customHeight="1" x14ac:dyDescent="0.25">
      <c r="A46" s="4"/>
      <c r="B46" s="192" t="s">
        <v>187</v>
      </c>
      <c r="C46" s="193"/>
      <c r="D46" s="193"/>
      <c r="E46" s="193"/>
      <c r="F46" s="194"/>
      <c r="G46" s="229"/>
      <c r="H46" s="230"/>
      <c r="I46" s="224">
        <v>0</v>
      </c>
      <c r="J46" s="225"/>
    </row>
    <row r="47" spans="1:10" ht="31.5" customHeight="1" x14ac:dyDescent="0.25">
      <c r="A47" s="4"/>
      <c r="B47" s="192" t="s">
        <v>188</v>
      </c>
      <c r="C47" s="193"/>
      <c r="D47" s="193"/>
      <c r="E47" s="193"/>
      <c r="F47" s="194"/>
      <c r="G47" s="222">
        <v>7905170.0899999999</v>
      </c>
      <c r="H47" s="223"/>
      <c r="I47" s="222">
        <f>I48+I49+I50+I51+I52</f>
        <v>245060.27278999999</v>
      </c>
      <c r="J47" s="223"/>
    </row>
    <row r="48" spans="1:10" ht="50.25" customHeight="1" x14ac:dyDescent="0.25">
      <c r="A48" s="4"/>
      <c r="B48" s="192" t="s">
        <v>190</v>
      </c>
      <c r="C48" s="193"/>
      <c r="D48" s="193"/>
      <c r="E48" s="193"/>
      <c r="F48" s="194"/>
      <c r="G48" s="229"/>
      <c r="H48" s="230"/>
      <c r="I48" s="222">
        <f>G47*2.9%</f>
        <v>229249.93260999999</v>
      </c>
      <c r="J48" s="223"/>
    </row>
    <row r="49" spans="1:10" ht="36" customHeight="1" x14ac:dyDescent="0.25">
      <c r="A49" s="4"/>
      <c r="B49" s="192" t="s">
        <v>191</v>
      </c>
      <c r="C49" s="193"/>
      <c r="D49" s="193"/>
      <c r="E49" s="193"/>
      <c r="F49" s="194"/>
      <c r="G49" s="229"/>
      <c r="H49" s="230"/>
      <c r="I49" s="224">
        <v>0</v>
      </c>
      <c r="J49" s="225"/>
    </row>
    <row r="50" spans="1:10" ht="33.75" customHeight="1" x14ac:dyDescent="0.25">
      <c r="A50" s="4"/>
      <c r="B50" s="192" t="s">
        <v>192</v>
      </c>
      <c r="C50" s="193"/>
      <c r="D50" s="193"/>
      <c r="E50" s="193"/>
      <c r="F50" s="194"/>
      <c r="G50" s="229"/>
      <c r="H50" s="230"/>
      <c r="I50" s="222">
        <f>G47*0.2%</f>
        <v>15810.340179999999</v>
      </c>
      <c r="J50" s="223"/>
    </row>
    <row r="51" spans="1:10" ht="28.5" customHeight="1" x14ac:dyDescent="0.25">
      <c r="A51" s="4"/>
      <c r="B51" s="192" t="s">
        <v>194</v>
      </c>
      <c r="C51" s="193"/>
      <c r="D51" s="193"/>
      <c r="E51" s="193"/>
      <c r="F51" s="194"/>
      <c r="G51" s="229"/>
      <c r="H51" s="230"/>
      <c r="I51" s="224"/>
      <c r="J51" s="225"/>
    </row>
    <row r="52" spans="1:10" ht="36" customHeight="1" x14ac:dyDescent="0.25">
      <c r="A52" s="4"/>
      <c r="B52" s="192" t="s">
        <v>194</v>
      </c>
      <c r="C52" s="193"/>
      <c r="D52" s="193"/>
      <c r="E52" s="193"/>
      <c r="F52" s="194"/>
      <c r="G52" s="229"/>
      <c r="H52" s="230"/>
      <c r="I52" s="224"/>
      <c r="J52" s="225"/>
    </row>
    <row r="53" spans="1:10" ht="34.5" customHeight="1" x14ac:dyDescent="0.25">
      <c r="A53" s="4"/>
      <c r="B53" s="192" t="s">
        <v>193</v>
      </c>
      <c r="C53" s="193"/>
      <c r="D53" s="193"/>
      <c r="E53" s="193"/>
      <c r="F53" s="194"/>
      <c r="G53" s="222">
        <v>7905170.0899999999</v>
      </c>
      <c r="H53" s="223"/>
      <c r="I53" s="222">
        <v>366310.67</v>
      </c>
      <c r="J53" s="223"/>
    </row>
    <row r="54" spans="1:10" x14ac:dyDescent="0.25">
      <c r="A54" s="4"/>
      <c r="B54" s="226" t="s">
        <v>170</v>
      </c>
      <c r="C54" s="227"/>
      <c r="D54" s="227"/>
      <c r="E54" s="227"/>
      <c r="F54" s="228"/>
      <c r="G54" s="206" t="s">
        <v>57</v>
      </c>
      <c r="H54" s="205"/>
      <c r="I54" s="220">
        <f>I43+I47+I53</f>
        <v>2350508.36259</v>
      </c>
      <c r="J54" s="221"/>
    </row>
    <row r="55" spans="1:10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</row>
    <row r="56" spans="1:10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</row>
    <row r="57" spans="1:10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</row>
    <row r="58" spans="1:10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</row>
    <row r="59" spans="1:10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</row>
    <row r="60" spans="1:10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</row>
    <row r="61" spans="1:10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</row>
    <row r="62" spans="1:10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</row>
    <row r="63" spans="1:10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</row>
    <row r="64" spans="1:10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</row>
    <row r="65" spans="1:10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</row>
    <row r="66" spans="1:10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</row>
    <row r="67" spans="1:10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</row>
    <row r="68" spans="1:10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</row>
    <row r="69" spans="1:10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</row>
    <row r="70" spans="1:10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</row>
    <row r="71" spans="1:10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</row>
    <row r="72" spans="1:10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</row>
    <row r="73" spans="1:10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</row>
    <row r="74" spans="1:10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</row>
    <row r="75" spans="1:10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</row>
    <row r="76" spans="1:10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</row>
    <row r="77" spans="1:10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</row>
    <row r="78" spans="1:10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</row>
    <row r="79" spans="1:10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</row>
    <row r="80" spans="1:10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</row>
    <row r="81" spans="1:10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</row>
    <row r="82" spans="1:10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</row>
    <row r="83" spans="1:10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</row>
    <row r="84" spans="1:10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</row>
    <row r="85" spans="1:10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</row>
    <row r="86" spans="1:10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</row>
    <row r="87" spans="1:10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</row>
    <row r="88" spans="1:10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</row>
    <row r="89" spans="1:10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</row>
    <row r="90" spans="1:10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</row>
    <row r="91" spans="1:10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</row>
    <row r="92" spans="1:10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</row>
    <row r="93" spans="1:10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</row>
    <row r="94" spans="1:10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</row>
    <row r="95" spans="1:10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</row>
    <row r="96" spans="1:10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</row>
    <row r="97" spans="1:10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</row>
    <row r="98" spans="1:10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</row>
    <row r="99" spans="1:10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</row>
    <row r="100" spans="1:10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</row>
  </sheetData>
  <mergeCells count="85">
    <mergeCell ref="A2:J2"/>
    <mergeCell ref="E4:J4"/>
    <mergeCell ref="B5:G5"/>
    <mergeCell ref="H6:H8"/>
    <mergeCell ref="I6:I8"/>
    <mergeCell ref="D3:F3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I32:J32"/>
    <mergeCell ref="E36:F36"/>
    <mergeCell ref="I30:J30"/>
    <mergeCell ref="I31:J31"/>
    <mergeCell ref="B32:D32"/>
    <mergeCell ref="E32:F32"/>
    <mergeCell ref="B30:D30"/>
    <mergeCell ref="B31:D31"/>
    <mergeCell ref="E29:F29"/>
    <mergeCell ref="E30:F30"/>
    <mergeCell ref="E31:F31"/>
    <mergeCell ref="B34:G34"/>
    <mergeCell ref="B36:D36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G54:H54"/>
    <mergeCell ref="G48:H48"/>
    <mergeCell ref="G49:H49"/>
    <mergeCell ref="G50:H50"/>
    <mergeCell ref="G51:H51"/>
    <mergeCell ref="B54:F54"/>
    <mergeCell ref="B46:F46"/>
    <mergeCell ref="B47:F47"/>
    <mergeCell ref="B48:F48"/>
    <mergeCell ref="B49:F49"/>
    <mergeCell ref="B50:F50"/>
    <mergeCell ref="B51:F51"/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26"/>
  <sheetViews>
    <sheetView topLeftCell="A115" workbookViewId="0">
      <selection activeCell="J109" sqref="J109"/>
    </sheetView>
  </sheetViews>
  <sheetFormatPr defaultColWidth="8.85546875" defaultRowHeight="15" x14ac:dyDescent="0.2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 x14ac:dyDescent="0.25">
      <c r="A2" s="17"/>
      <c r="B2" s="218" t="s">
        <v>195</v>
      </c>
      <c r="C2" s="218"/>
      <c r="D2" s="218"/>
      <c r="E2" s="218"/>
      <c r="F2" s="218"/>
      <c r="G2" s="218"/>
      <c r="H2" s="22"/>
      <c r="I2" s="19"/>
      <c r="J2" s="20"/>
    </row>
    <row r="3" spans="1:12" ht="24.75" hidden="1" customHeight="1" x14ac:dyDescent="0.25">
      <c r="B3" s="243" t="s">
        <v>159</v>
      </c>
      <c r="C3" s="243"/>
      <c r="D3" s="184"/>
      <c r="E3" s="184"/>
      <c r="F3" s="184"/>
      <c r="G3" s="184"/>
      <c r="H3" s="22"/>
      <c r="I3" s="22"/>
      <c r="J3" s="22"/>
      <c r="K3" s="22"/>
      <c r="L3" s="22"/>
    </row>
    <row r="4" spans="1:12" ht="15.75" hidden="1" customHeight="1" x14ac:dyDescent="0.25">
      <c r="B4" s="218" t="s">
        <v>160</v>
      </c>
      <c r="C4" s="218"/>
      <c r="D4" s="218"/>
      <c r="E4" s="242"/>
      <c r="F4" s="242"/>
      <c r="G4" s="242"/>
      <c r="H4" s="22"/>
      <c r="I4" s="22"/>
      <c r="J4" s="22"/>
      <c r="K4" s="22"/>
      <c r="L4" s="22"/>
    </row>
    <row r="5" spans="1:12" hidden="1" x14ac:dyDescent="0.25"/>
    <row r="6" spans="1:12" ht="60" hidden="1" x14ac:dyDescent="0.25">
      <c r="B6" s="47" t="s">
        <v>136</v>
      </c>
      <c r="C6" s="206" t="s">
        <v>1</v>
      </c>
      <c r="D6" s="205"/>
      <c r="E6" s="47" t="s">
        <v>196</v>
      </c>
      <c r="F6" s="47" t="s">
        <v>197</v>
      </c>
      <c r="G6" s="47" t="s">
        <v>198</v>
      </c>
    </row>
    <row r="7" spans="1:12" hidden="1" x14ac:dyDescent="0.25">
      <c r="B7" s="47">
        <v>1</v>
      </c>
      <c r="C7" s="206">
        <v>2</v>
      </c>
      <c r="D7" s="205"/>
      <c r="E7" s="47">
        <v>3</v>
      </c>
      <c r="F7" s="47">
        <v>4</v>
      </c>
      <c r="G7" s="47">
        <v>5</v>
      </c>
    </row>
    <row r="8" spans="1:12" hidden="1" x14ac:dyDescent="0.25">
      <c r="B8" s="3"/>
      <c r="C8" s="206"/>
      <c r="D8" s="205"/>
      <c r="E8" s="3"/>
      <c r="F8" s="3"/>
      <c r="G8" s="3"/>
    </row>
    <row r="9" spans="1:12" hidden="1" x14ac:dyDescent="0.25">
      <c r="B9" s="3"/>
      <c r="C9" s="206"/>
      <c r="D9" s="205"/>
      <c r="E9" s="3"/>
      <c r="F9" s="3"/>
      <c r="G9" s="3"/>
    </row>
    <row r="10" spans="1:12" hidden="1" x14ac:dyDescent="0.25">
      <c r="B10" s="3"/>
      <c r="C10" s="226" t="s">
        <v>10</v>
      </c>
      <c r="D10" s="228"/>
      <c r="E10" s="47" t="s">
        <v>57</v>
      </c>
      <c r="F10" s="47" t="s">
        <v>57</v>
      </c>
      <c r="G10" s="47"/>
    </row>
    <row r="11" spans="1:12" hidden="1" x14ac:dyDescent="0.25"/>
    <row r="12" spans="1:12" ht="15.75" x14ac:dyDescent="0.25">
      <c r="B12" s="218" t="s">
        <v>274</v>
      </c>
      <c r="C12" s="218"/>
      <c r="D12" s="218"/>
      <c r="E12" s="218"/>
      <c r="F12" s="218"/>
      <c r="G12" s="218"/>
    </row>
    <row r="14" spans="1:12" ht="15.75" customHeight="1" x14ac:dyDescent="0.25">
      <c r="B14" s="183" t="s">
        <v>159</v>
      </c>
      <c r="C14" s="183"/>
      <c r="D14" s="240">
        <v>244</v>
      </c>
      <c r="E14" s="240"/>
      <c r="F14" s="240"/>
      <c r="G14" s="240"/>
      <c r="H14" s="22"/>
      <c r="I14" s="22"/>
    </row>
    <row r="15" spans="1:12" ht="32.25" customHeight="1" x14ac:dyDescent="0.25">
      <c r="B15" s="183" t="s">
        <v>160</v>
      </c>
      <c r="C15" s="183"/>
      <c r="D15" s="239" t="s">
        <v>273</v>
      </c>
      <c r="E15" s="239"/>
      <c r="F15" s="239"/>
      <c r="G15" s="239"/>
      <c r="H15" s="22"/>
      <c r="I15" s="22"/>
    </row>
    <row r="17" spans="2:7" ht="108" customHeight="1" x14ac:dyDescent="0.25">
      <c r="B17" s="47" t="s">
        <v>136</v>
      </c>
      <c r="C17" s="206" t="s">
        <v>172</v>
      </c>
      <c r="D17" s="205"/>
      <c r="E17" s="47" t="s">
        <v>199</v>
      </c>
      <c r="F17" s="47" t="s">
        <v>200</v>
      </c>
      <c r="G17" s="47" t="s">
        <v>201</v>
      </c>
    </row>
    <row r="18" spans="2:7" x14ac:dyDescent="0.25">
      <c r="B18" s="47">
        <v>1</v>
      </c>
      <c r="C18" s="206">
        <v>2</v>
      </c>
      <c r="D18" s="205"/>
      <c r="E18" s="47">
        <v>3</v>
      </c>
      <c r="F18" s="47">
        <v>4</v>
      </c>
      <c r="G18" s="47">
        <v>5</v>
      </c>
    </row>
    <row r="19" spans="2:7" x14ac:dyDescent="0.25">
      <c r="B19" s="3">
        <v>1</v>
      </c>
      <c r="C19" s="192"/>
      <c r="D19" s="194"/>
      <c r="E19" s="40"/>
      <c r="F19" s="81"/>
      <c r="G19" s="82"/>
    </row>
    <row r="20" spans="2:7" x14ac:dyDescent="0.25">
      <c r="B20" s="3"/>
      <c r="C20" s="226" t="s">
        <v>10</v>
      </c>
      <c r="D20" s="228"/>
      <c r="E20" s="47"/>
      <c r="F20" s="47" t="s">
        <v>57</v>
      </c>
      <c r="G20" s="83">
        <f>SUM(G19:G19)</f>
        <v>0</v>
      </c>
    </row>
    <row r="22" spans="2:7" ht="15.75" hidden="1" x14ac:dyDescent="0.25">
      <c r="B22" s="218" t="s">
        <v>218</v>
      </c>
      <c r="C22" s="218"/>
      <c r="D22" s="218"/>
      <c r="E22" s="218"/>
      <c r="F22" s="218"/>
      <c r="G22" s="218"/>
    </row>
    <row r="23" spans="2:7" hidden="1" x14ac:dyDescent="0.25"/>
    <row r="24" spans="2:7" ht="15.75" hidden="1" x14ac:dyDescent="0.25">
      <c r="B24" s="183" t="s">
        <v>159</v>
      </c>
      <c r="C24" s="183"/>
      <c r="D24" s="184"/>
      <c r="E24" s="184"/>
      <c r="F24" s="184"/>
      <c r="G24" s="184"/>
    </row>
    <row r="25" spans="2:7" ht="15.75" hidden="1" x14ac:dyDescent="0.25">
      <c r="B25" s="218" t="s">
        <v>160</v>
      </c>
      <c r="C25" s="218"/>
      <c r="D25" s="218"/>
      <c r="E25" s="242"/>
      <c r="F25" s="242"/>
      <c r="G25" s="242"/>
    </row>
    <row r="26" spans="2:7" hidden="1" x14ac:dyDescent="0.25"/>
    <row r="27" spans="2:7" ht="60" hidden="1" x14ac:dyDescent="0.25">
      <c r="B27" s="47" t="s">
        <v>136</v>
      </c>
      <c r="C27" s="206" t="s">
        <v>1</v>
      </c>
      <c r="D27" s="205"/>
      <c r="E27" s="47" t="s">
        <v>196</v>
      </c>
      <c r="F27" s="47" t="s">
        <v>197</v>
      </c>
      <c r="G27" s="47" t="s">
        <v>198</v>
      </c>
    </row>
    <row r="28" spans="2:7" hidden="1" x14ac:dyDescent="0.25">
      <c r="B28" s="47">
        <v>1</v>
      </c>
      <c r="C28" s="206">
        <v>2</v>
      </c>
      <c r="D28" s="205"/>
      <c r="E28" s="47">
        <v>3</v>
      </c>
      <c r="F28" s="47">
        <v>4</v>
      </c>
      <c r="G28" s="47">
        <v>5</v>
      </c>
    </row>
    <row r="29" spans="2:7" hidden="1" x14ac:dyDescent="0.25">
      <c r="B29" s="3"/>
      <c r="C29" s="206"/>
      <c r="D29" s="205"/>
      <c r="E29" s="3"/>
      <c r="F29" s="3"/>
      <c r="G29" s="3"/>
    </row>
    <row r="30" spans="2:7" hidden="1" x14ac:dyDescent="0.25">
      <c r="B30" s="3"/>
      <c r="C30" s="206"/>
      <c r="D30" s="205"/>
      <c r="E30" s="3"/>
      <c r="F30" s="3"/>
      <c r="G30" s="3"/>
    </row>
    <row r="31" spans="2:7" hidden="1" x14ac:dyDescent="0.25">
      <c r="B31" s="3"/>
      <c r="C31" s="226" t="s">
        <v>10</v>
      </c>
      <c r="D31" s="228"/>
      <c r="E31" s="47" t="s">
        <v>57</v>
      </c>
      <c r="F31" s="47" t="s">
        <v>57</v>
      </c>
      <c r="G31" s="47"/>
    </row>
    <row r="33" spans="2:9" ht="36" hidden="1" customHeight="1" x14ac:dyDescent="0.25">
      <c r="B33" s="218" t="s">
        <v>219</v>
      </c>
      <c r="C33" s="218"/>
      <c r="D33" s="218"/>
      <c r="E33" s="218"/>
      <c r="F33" s="218"/>
      <c r="G33" s="218"/>
    </row>
    <row r="34" spans="2:9" hidden="1" x14ac:dyDescent="0.25"/>
    <row r="35" spans="2:9" ht="15.75" hidden="1" x14ac:dyDescent="0.25">
      <c r="B35" s="183" t="s">
        <v>159</v>
      </c>
      <c r="C35" s="183"/>
      <c r="D35" s="241">
        <v>244</v>
      </c>
      <c r="E35" s="241"/>
      <c r="F35" s="241"/>
      <c r="G35" s="241"/>
    </row>
    <row r="36" spans="2:9" ht="31.5" hidden="1" customHeight="1" x14ac:dyDescent="0.25">
      <c r="B36" s="183" t="s">
        <v>160</v>
      </c>
      <c r="C36" s="183"/>
      <c r="D36" s="239" t="s">
        <v>273</v>
      </c>
      <c r="E36" s="239"/>
      <c r="F36" s="239"/>
      <c r="G36" s="239"/>
      <c r="H36" s="22"/>
      <c r="I36" s="22"/>
    </row>
    <row r="37" spans="2:9" hidden="1" x14ac:dyDescent="0.25"/>
    <row r="38" spans="2:9" ht="60" hidden="1" x14ac:dyDescent="0.25">
      <c r="B38" s="47" t="s">
        <v>136</v>
      </c>
      <c r="C38" s="206" t="s">
        <v>1</v>
      </c>
      <c r="D38" s="205"/>
      <c r="E38" s="47" t="s">
        <v>196</v>
      </c>
      <c r="F38" s="47" t="s">
        <v>197</v>
      </c>
      <c r="G38" s="47" t="s">
        <v>198</v>
      </c>
    </row>
    <row r="39" spans="2:9" hidden="1" x14ac:dyDescent="0.25">
      <c r="B39" s="47">
        <v>1</v>
      </c>
      <c r="C39" s="206">
        <v>2</v>
      </c>
      <c r="D39" s="205"/>
      <c r="E39" s="47">
        <v>3</v>
      </c>
      <c r="F39" s="47">
        <v>4</v>
      </c>
      <c r="G39" s="47">
        <v>5</v>
      </c>
    </row>
    <row r="40" spans="2:9" ht="30.75" hidden="1" customHeight="1" x14ac:dyDescent="0.25">
      <c r="B40" s="47">
        <v>1</v>
      </c>
      <c r="C40" s="192"/>
      <c r="D40" s="194"/>
      <c r="E40" s="39"/>
      <c r="F40" s="47"/>
      <c r="G40" s="39">
        <f>E40*F40</f>
        <v>0</v>
      </c>
    </row>
    <row r="41" spans="2:9" ht="31.5" hidden="1" customHeight="1" x14ac:dyDescent="0.25">
      <c r="B41" s="47">
        <v>2</v>
      </c>
      <c r="C41" s="192"/>
      <c r="D41" s="194"/>
      <c r="E41" s="39"/>
      <c r="F41" s="47"/>
      <c r="G41" s="39">
        <f t="shared" ref="G41:G44" si="0">E41*F41</f>
        <v>0</v>
      </c>
    </row>
    <row r="42" spans="2:9" ht="33.75" hidden="1" customHeight="1" x14ac:dyDescent="0.25">
      <c r="B42" s="47">
        <v>3</v>
      </c>
      <c r="C42" s="192"/>
      <c r="D42" s="194"/>
      <c r="E42" s="39"/>
      <c r="F42" s="47"/>
      <c r="G42" s="39">
        <f t="shared" si="0"/>
        <v>0</v>
      </c>
    </row>
    <row r="43" spans="2:9" ht="36" hidden="1" customHeight="1" x14ac:dyDescent="0.25">
      <c r="B43" s="47">
        <v>4</v>
      </c>
      <c r="C43" s="192"/>
      <c r="D43" s="194"/>
      <c r="E43" s="39"/>
      <c r="F43" s="47"/>
      <c r="G43" s="39">
        <f t="shared" si="0"/>
        <v>0</v>
      </c>
    </row>
    <row r="44" spans="2:9" ht="30" hidden="1" customHeight="1" x14ac:dyDescent="0.25">
      <c r="B44" s="47">
        <v>5</v>
      </c>
      <c r="C44" s="192"/>
      <c r="D44" s="194"/>
      <c r="E44" s="40"/>
      <c r="F44" s="3">
        <v>1</v>
      </c>
      <c r="G44" s="39">
        <f t="shared" si="0"/>
        <v>0</v>
      </c>
    </row>
    <row r="45" spans="2:9" hidden="1" x14ac:dyDescent="0.25">
      <c r="B45" s="3"/>
      <c r="C45" s="226" t="s">
        <v>10</v>
      </c>
      <c r="D45" s="228"/>
      <c r="E45" s="47" t="s">
        <v>57</v>
      </c>
      <c r="F45" s="47" t="s">
        <v>57</v>
      </c>
      <c r="G45" s="41">
        <f>SUM(G40:G44)</f>
        <v>0</v>
      </c>
    </row>
    <row r="46" spans="2:9" hidden="1" x14ac:dyDescent="0.25"/>
    <row r="47" spans="2:9" ht="15.75" customHeight="1" x14ac:dyDescent="0.25">
      <c r="B47" s="218" t="s">
        <v>275</v>
      </c>
      <c r="C47" s="218"/>
      <c r="D47" s="218"/>
      <c r="E47" s="218"/>
      <c r="F47" s="218"/>
      <c r="G47" s="218"/>
    </row>
    <row r="49" spans="2:7" ht="15.75" x14ac:dyDescent="0.25">
      <c r="B49" s="183" t="s">
        <v>159</v>
      </c>
      <c r="C49" s="183"/>
      <c r="D49" s="240">
        <v>244</v>
      </c>
      <c r="E49" s="240"/>
      <c r="F49" s="240"/>
      <c r="G49" s="240"/>
    </row>
    <row r="50" spans="2:7" ht="32.25" customHeight="1" x14ac:dyDescent="0.25">
      <c r="B50" s="218" t="s">
        <v>160</v>
      </c>
      <c r="C50" s="218"/>
      <c r="D50" s="239" t="s">
        <v>273</v>
      </c>
      <c r="E50" s="239"/>
      <c r="F50" s="239"/>
      <c r="G50" s="239"/>
    </row>
    <row r="52" spans="2:7" ht="15.75" x14ac:dyDescent="0.25">
      <c r="B52" s="218" t="s">
        <v>276</v>
      </c>
      <c r="C52" s="218"/>
      <c r="D52" s="218"/>
      <c r="E52" s="218"/>
      <c r="F52" s="218"/>
      <c r="G52" s="218"/>
    </row>
    <row r="54" spans="2:7" ht="45" x14ac:dyDescent="0.25">
      <c r="B54" s="47" t="s">
        <v>136</v>
      </c>
      <c r="C54" s="47" t="s">
        <v>172</v>
      </c>
      <c r="D54" s="47" t="s">
        <v>202</v>
      </c>
      <c r="E54" s="47" t="s">
        <v>203</v>
      </c>
      <c r="F54" s="47" t="s">
        <v>204</v>
      </c>
      <c r="G54" s="47" t="s">
        <v>176</v>
      </c>
    </row>
    <row r="55" spans="2:7" x14ac:dyDescent="0.25">
      <c r="B55" s="47">
        <v>1</v>
      </c>
      <c r="C55" s="47">
        <v>2</v>
      </c>
      <c r="D55" s="47">
        <v>3</v>
      </c>
      <c r="E55" s="47">
        <v>4</v>
      </c>
      <c r="F55" s="47">
        <v>5</v>
      </c>
      <c r="G55" s="47">
        <v>6</v>
      </c>
    </row>
    <row r="56" spans="2:7" ht="73.5" customHeight="1" x14ac:dyDescent="0.25">
      <c r="B56" s="47">
        <v>1</v>
      </c>
      <c r="C56" s="74" t="s">
        <v>280</v>
      </c>
      <c r="D56" s="47">
        <v>4</v>
      </c>
      <c r="E56" s="47">
        <v>5</v>
      </c>
      <c r="F56" s="40">
        <v>746.05</v>
      </c>
      <c r="G56" s="42">
        <v>14920.96</v>
      </c>
    </row>
    <row r="57" spans="2:7" x14ac:dyDescent="0.25">
      <c r="B57" s="3"/>
      <c r="C57" s="47" t="s">
        <v>10</v>
      </c>
      <c r="D57" s="3" t="s">
        <v>57</v>
      </c>
      <c r="E57" s="47" t="s">
        <v>57</v>
      </c>
      <c r="F57" s="47" t="s">
        <v>57</v>
      </c>
      <c r="G57" s="119">
        <f>SUM(G56:G56)</f>
        <v>14920.96</v>
      </c>
    </row>
    <row r="58" spans="2:7" x14ac:dyDescent="0.25">
      <c r="B58" s="17"/>
      <c r="C58" s="5"/>
      <c r="D58" s="17"/>
      <c r="E58" s="5"/>
      <c r="F58" s="5"/>
      <c r="G58" s="108"/>
    </row>
    <row r="59" spans="2:7" ht="15" customHeight="1" x14ac:dyDescent="0.25">
      <c r="B59" s="231" t="s">
        <v>277</v>
      </c>
      <c r="C59" s="231"/>
      <c r="D59" s="231"/>
      <c r="E59" s="231"/>
      <c r="F59" s="231"/>
      <c r="G59" s="231"/>
    </row>
    <row r="61" spans="2:7" ht="45" x14ac:dyDescent="0.25">
      <c r="B61" s="98" t="s">
        <v>136</v>
      </c>
      <c r="C61" s="98" t="s">
        <v>1</v>
      </c>
      <c r="D61" s="98" t="s">
        <v>222</v>
      </c>
      <c r="E61" s="98" t="s">
        <v>206</v>
      </c>
      <c r="F61" s="98" t="s">
        <v>207</v>
      </c>
      <c r="G61" s="98" t="s">
        <v>176</v>
      </c>
    </row>
    <row r="62" spans="2:7" x14ac:dyDescent="0.25">
      <c r="B62" s="98">
        <v>1</v>
      </c>
      <c r="C62" s="98">
        <v>2</v>
      </c>
      <c r="D62" s="98">
        <v>3</v>
      </c>
      <c r="E62" s="98">
        <v>4</v>
      </c>
      <c r="F62" s="98">
        <v>5</v>
      </c>
      <c r="G62" s="98">
        <v>6</v>
      </c>
    </row>
    <row r="63" spans="2:7" ht="30" x14ac:dyDescent="0.25">
      <c r="B63" s="98">
        <v>3</v>
      </c>
      <c r="C63" s="99" t="s">
        <v>223</v>
      </c>
      <c r="D63" s="98"/>
      <c r="E63" s="98"/>
      <c r="F63" s="98"/>
      <c r="G63" s="39">
        <v>8161.18</v>
      </c>
    </row>
    <row r="64" spans="2:7" x14ac:dyDescent="0.25">
      <c r="B64" s="3"/>
      <c r="C64" s="98" t="s">
        <v>10</v>
      </c>
      <c r="D64" s="98" t="s">
        <v>57</v>
      </c>
      <c r="E64" s="98" t="s">
        <v>57</v>
      </c>
      <c r="F64" s="98" t="s">
        <v>57</v>
      </c>
      <c r="G64" s="75">
        <f>SUM(G63:G63)</f>
        <v>8161.18</v>
      </c>
    </row>
    <row r="65" spans="2:7" x14ac:dyDescent="0.25">
      <c r="B65" s="17"/>
      <c r="C65" s="5"/>
      <c r="D65" s="17"/>
      <c r="E65" s="5"/>
      <c r="F65" s="5"/>
      <c r="G65" s="108"/>
    </row>
    <row r="66" spans="2:7" ht="15.75" hidden="1" x14ac:dyDescent="0.25">
      <c r="B66" s="218" t="s">
        <v>220</v>
      </c>
      <c r="C66" s="218"/>
      <c r="D66" s="218"/>
      <c r="E66" s="218"/>
      <c r="F66" s="218"/>
      <c r="G66" s="218"/>
    </row>
    <row r="67" spans="2:7" hidden="1" x14ac:dyDescent="0.25"/>
    <row r="68" spans="2:7" ht="45" hidden="1" x14ac:dyDescent="0.25">
      <c r="B68" s="47" t="s">
        <v>136</v>
      </c>
      <c r="C68" s="47" t="s">
        <v>1</v>
      </c>
      <c r="D68" s="47" t="s">
        <v>222</v>
      </c>
      <c r="E68" s="47" t="s">
        <v>206</v>
      </c>
      <c r="F68" s="47" t="s">
        <v>207</v>
      </c>
      <c r="G68" s="47" t="s">
        <v>176</v>
      </c>
    </row>
    <row r="69" spans="2:7" hidden="1" x14ac:dyDescent="0.25">
      <c r="B69" s="47">
        <v>1</v>
      </c>
      <c r="C69" s="47">
        <v>2</v>
      </c>
      <c r="D69" s="47">
        <v>3</v>
      </c>
      <c r="E69" s="47">
        <v>4</v>
      </c>
      <c r="F69" s="47">
        <v>5</v>
      </c>
      <c r="G69" s="47">
        <v>6</v>
      </c>
    </row>
    <row r="70" spans="2:7" ht="30.75" hidden="1" customHeight="1" x14ac:dyDescent="0.25">
      <c r="B70" s="47">
        <v>1</v>
      </c>
      <c r="C70" s="49" t="s">
        <v>221</v>
      </c>
      <c r="D70" s="47"/>
      <c r="E70" s="47"/>
      <c r="F70" s="47"/>
      <c r="G70" s="39">
        <v>247567.35</v>
      </c>
    </row>
    <row r="71" spans="2:7" ht="30" hidden="1" x14ac:dyDescent="0.25">
      <c r="B71" s="47">
        <v>2</v>
      </c>
      <c r="C71" s="49" t="s">
        <v>229</v>
      </c>
      <c r="D71" s="47"/>
      <c r="E71" s="47"/>
      <c r="F71" s="47"/>
      <c r="G71" s="39">
        <v>22383.29</v>
      </c>
    </row>
    <row r="72" spans="2:7" ht="30" hidden="1" x14ac:dyDescent="0.25">
      <c r="B72" s="47">
        <v>3</v>
      </c>
      <c r="C72" s="49" t="s">
        <v>223</v>
      </c>
      <c r="D72" s="47"/>
      <c r="E72" s="47"/>
      <c r="F72" s="47"/>
      <c r="G72" s="39">
        <v>24776.06</v>
      </c>
    </row>
    <row r="73" spans="2:7" ht="30" hidden="1" x14ac:dyDescent="0.25">
      <c r="B73" s="47">
        <v>4</v>
      </c>
      <c r="C73" s="49" t="s">
        <v>224</v>
      </c>
      <c r="D73" s="47"/>
      <c r="E73" s="47"/>
      <c r="F73" s="47"/>
      <c r="G73" s="39">
        <v>88067.15</v>
      </c>
    </row>
    <row r="74" spans="2:7" ht="30" hidden="1" x14ac:dyDescent="0.25">
      <c r="B74" s="47">
        <v>5</v>
      </c>
      <c r="C74" s="49" t="s">
        <v>225</v>
      </c>
      <c r="D74" s="44">
        <v>113.939409</v>
      </c>
      <c r="E74" s="39">
        <v>2297.73</v>
      </c>
      <c r="F74" s="47"/>
      <c r="G74" s="39">
        <f>D74*E74</f>
        <v>261801.99824156999</v>
      </c>
    </row>
    <row r="75" spans="2:7" ht="30" hidden="1" x14ac:dyDescent="0.25">
      <c r="B75" s="47">
        <v>6</v>
      </c>
      <c r="C75" s="49" t="s">
        <v>226</v>
      </c>
      <c r="D75" s="44">
        <v>562.38170000000002</v>
      </c>
      <c r="E75" s="39">
        <v>28.28</v>
      </c>
      <c r="F75" s="47"/>
      <c r="G75" s="39">
        <f>D75*E75</f>
        <v>15904.154476000002</v>
      </c>
    </row>
    <row r="76" spans="2:7" ht="30" hidden="1" x14ac:dyDescent="0.25">
      <c r="B76" s="47">
        <v>8</v>
      </c>
      <c r="C76" s="49" t="s">
        <v>227</v>
      </c>
      <c r="D76" s="3"/>
      <c r="E76" s="3"/>
      <c r="F76" s="3"/>
      <c r="G76" s="40"/>
    </row>
    <row r="77" spans="2:7" ht="30" hidden="1" x14ac:dyDescent="0.25">
      <c r="B77" s="47">
        <v>9</v>
      </c>
      <c r="C77" s="49" t="s">
        <v>228</v>
      </c>
      <c r="D77" s="3"/>
      <c r="E77" s="3"/>
      <c r="F77" s="3"/>
      <c r="G77" s="40"/>
    </row>
    <row r="78" spans="2:7" hidden="1" x14ac:dyDescent="0.25">
      <c r="B78" s="3"/>
      <c r="C78" s="47" t="s">
        <v>10</v>
      </c>
      <c r="D78" s="47" t="s">
        <v>57</v>
      </c>
      <c r="E78" s="47" t="s">
        <v>57</v>
      </c>
      <c r="F78" s="47" t="s">
        <v>57</v>
      </c>
      <c r="G78" s="75">
        <f>SUM(G70:G77)</f>
        <v>660500.00271756994</v>
      </c>
    </row>
    <row r="79" spans="2:7" hidden="1" x14ac:dyDescent="0.25"/>
    <row r="80" spans="2:7" ht="15.75" hidden="1" x14ac:dyDescent="0.25">
      <c r="B80" s="218" t="s">
        <v>208</v>
      </c>
      <c r="C80" s="218"/>
      <c r="D80" s="218"/>
      <c r="E80" s="218"/>
      <c r="F80" s="218"/>
      <c r="G80" s="218"/>
    </row>
    <row r="81" spans="2:7" hidden="1" x14ac:dyDescent="0.25"/>
    <row r="82" spans="2:7" ht="45" hidden="1" x14ac:dyDescent="0.25">
      <c r="B82" s="47" t="s">
        <v>136</v>
      </c>
      <c r="C82" s="206" t="s">
        <v>1</v>
      </c>
      <c r="D82" s="205"/>
      <c r="E82" s="47" t="s">
        <v>209</v>
      </c>
      <c r="F82" s="47" t="s">
        <v>210</v>
      </c>
      <c r="G82" s="47" t="s">
        <v>211</v>
      </c>
    </row>
    <row r="83" spans="2:7" hidden="1" x14ac:dyDescent="0.25">
      <c r="B83" s="47">
        <v>1</v>
      </c>
      <c r="C83" s="206">
        <v>2</v>
      </c>
      <c r="D83" s="205"/>
      <c r="E83" s="47">
        <v>3</v>
      </c>
      <c r="F83" s="47">
        <v>4</v>
      </c>
      <c r="G83" s="47">
        <v>5</v>
      </c>
    </row>
    <row r="84" spans="2:7" hidden="1" x14ac:dyDescent="0.25">
      <c r="B84" s="3"/>
      <c r="C84" s="206"/>
      <c r="D84" s="205"/>
      <c r="E84" s="3"/>
      <c r="F84" s="3"/>
      <c r="G84" s="3"/>
    </row>
    <row r="85" spans="2:7" hidden="1" x14ac:dyDescent="0.25">
      <c r="B85" s="3"/>
      <c r="C85" s="206"/>
      <c r="D85" s="205"/>
      <c r="E85" s="3"/>
      <c r="F85" s="3"/>
      <c r="G85" s="3"/>
    </row>
    <row r="86" spans="2:7" hidden="1" x14ac:dyDescent="0.25">
      <c r="B86" s="3"/>
      <c r="C86" s="226" t="s">
        <v>10</v>
      </c>
      <c r="D86" s="228"/>
      <c r="E86" s="47" t="s">
        <v>57</v>
      </c>
      <c r="F86" s="47" t="s">
        <v>57</v>
      </c>
      <c r="G86" s="47"/>
    </row>
    <row r="87" spans="2:7" hidden="1" x14ac:dyDescent="0.25"/>
    <row r="88" spans="2:7" ht="15.75" x14ac:dyDescent="0.25">
      <c r="B88" s="231" t="s">
        <v>278</v>
      </c>
      <c r="C88" s="231"/>
      <c r="D88" s="231"/>
      <c r="E88" s="231"/>
      <c r="F88" s="231"/>
      <c r="G88" s="231"/>
    </row>
    <row r="90" spans="2:7" ht="45" x14ac:dyDescent="0.25">
      <c r="B90" s="47" t="s">
        <v>136</v>
      </c>
      <c r="C90" s="206" t="s">
        <v>172</v>
      </c>
      <c r="D90" s="205"/>
      <c r="E90" s="47" t="s">
        <v>212</v>
      </c>
      <c r="F90" s="47" t="s">
        <v>213</v>
      </c>
      <c r="G90" s="47" t="s">
        <v>214</v>
      </c>
    </row>
    <row r="91" spans="2:7" x14ac:dyDescent="0.25">
      <c r="B91" s="47">
        <v>1</v>
      </c>
      <c r="C91" s="206">
        <v>2</v>
      </c>
      <c r="D91" s="205"/>
      <c r="E91" s="47">
        <v>3</v>
      </c>
      <c r="F91" s="47">
        <v>4</v>
      </c>
      <c r="G91" s="47">
        <v>5</v>
      </c>
    </row>
    <row r="92" spans="2:7" ht="31.5" customHeight="1" x14ac:dyDescent="0.25">
      <c r="B92" s="47">
        <v>1</v>
      </c>
      <c r="C92" s="192" t="s">
        <v>325</v>
      </c>
      <c r="D92" s="194"/>
      <c r="E92" s="47">
        <v>1</v>
      </c>
      <c r="F92" s="47">
        <v>1</v>
      </c>
      <c r="G92" s="39">
        <v>59794.080000000002</v>
      </c>
    </row>
    <row r="93" spans="2:7" x14ac:dyDescent="0.25">
      <c r="B93" s="3"/>
      <c r="C93" s="226" t="s">
        <v>10</v>
      </c>
      <c r="D93" s="228"/>
      <c r="E93" s="47" t="s">
        <v>57</v>
      </c>
      <c r="F93" s="47" t="s">
        <v>57</v>
      </c>
      <c r="G93" s="37">
        <f>SUM(G92:G92)</f>
        <v>59794.080000000002</v>
      </c>
    </row>
    <row r="94" spans="2:7" x14ac:dyDescent="0.25">
      <c r="G94" s="46"/>
    </row>
    <row r="95" spans="2:7" ht="15.75" x14ac:dyDescent="0.25">
      <c r="B95" s="231" t="s">
        <v>279</v>
      </c>
      <c r="C95" s="231"/>
      <c r="D95" s="231"/>
      <c r="E95" s="231"/>
      <c r="F95" s="231"/>
      <c r="G95" s="231"/>
    </row>
    <row r="97" spans="2:10" ht="30" x14ac:dyDescent="0.25">
      <c r="B97" s="47" t="s">
        <v>136</v>
      </c>
      <c r="C97" s="206" t="s">
        <v>172</v>
      </c>
      <c r="D97" s="204"/>
      <c r="E97" s="205"/>
      <c r="F97" s="47" t="s">
        <v>215</v>
      </c>
      <c r="G97" s="47" t="s">
        <v>216</v>
      </c>
    </row>
    <row r="98" spans="2:10" x14ac:dyDescent="0.25">
      <c r="B98" s="47">
        <v>1</v>
      </c>
      <c r="C98" s="206">
        <v>2</v>
      </c>
      <c r="D98" s="204"/>
      <c r="E98" s="205"/>
      <c r="F98" s="47">
        <v>3</v>
      </c>
      <c r="G98" s="47">
        <v>4</v>
      </c>
    </row>
    <row r="99" spans="2:10" ht="25.5" customHeight="1" x14ac:dyDescent="0.25">
      <c r="B99" s="47">
        <v>1</v>
      </c>
      <c r="C99" s="192" t="s">
        <v>328</v>
      </c>
      <c r="D99" s="193"/>
      <c r="E99" s="194"/>
      <c r="F99" s="47">
        <v>1</v>
      </c>
      <c r="G99" s="39">
        <v>85000</v>
      </c>
    </row>
    <row r="100" spans="2:10" x14ac:dyDescent="0.25">
      <c r="B100" s="47">
        <v>2</v>
      </c>
      <c r="C100" s="192" t="s">
        <v>283</v>
      </c>
      <c r="D100" s="193"/>
      <c r="E100" s="194"/>
      <c r="F100" s="47">
        <v>3</v>
      </c>
      <c r="G100" s="39">
        <v>34034</v>
      </c>
    </row>
    <row r="101" spans="2:10" x14ac:dyDescent="0.25">
      <c r="B101" s="72">
        <v>3</v>
      </c>
      <c r="C101" s="192" t="s">
        <v>9</v>
      </c>
      <c r="D101" s="193"/>
      <c r="E101" s="194"/>
      <c r="F101" s="72"/>
      <c r="G101" s="39">
        <v>0</v>
      </c>
    </row>
    <row r="102" spans="2:10" x14ac:dyDescent="0.25">
      <c r="B102" s="3"/>
      <c r="C102" s="226" t="s">
        <v>10</v>
      </c>
      <c r="D102" s="227"/>
      <c r="E102" s="228"/>
      <c r="F102" s="47" t="s">
        <v>57</v>
      </c>
      <c r="G102" s="41">
        <f>SUM(G99:G101)</f>
        <v>119034</v>
      </c>
    </row>
    <row r="103" spans="2:10" ht="15.75" customHeight="1" x14ac:dyDescent="0.25">
      <c r="B103" s="231" t="s">
        <v>345</v>
      </c>
      <c r="C103" s="231"/>
      <c r="D103" s="231"/>
      <c r="E103" s="231"/>
      <c r="F103" s="231"/>
      <c r="G103" s="231"/>
    </row>
    <row r="105" spans="2:10" ht="45" x14ac:dyDescent="0.25">
      <c r="B105" s="98" t="s">
        <v>136</v>
      </c>
      <c r="C105" s="206" t="s">
        <v>172</v>
      </c>
      <c r="D105" s="205"/>
      <c r="E105" s="98" t="s">
        <v>209</v>
      </c>
      <c r="F105" s="98" t="s">
        <v>217</v>
      </c>
      <c r="G105" s="98" t="s">
        <v>205</v>
      </c>
    </row>
    <row r="106" spans="2:10" x14ac:dyDescent="0.25">
      <c r="B106" s="98">
        <v>1</v>
      </c>
      <c r="C106" s="206">
        <v>2</v>
      </c>
      <c r="D106" s="205"/>
      <c r="E106" s="98">
        <v>3</v>
      </c>
      <c r="F106" s="98">
        <v>4</v>
      </c>
      <c r="G106" s="98">
        <v>5</v>
      </c>
    </row>
    <row r="107" spans="2:10" x14ac:dyDescent="0.25">
      <c r="B107" s="98">
        <v>1</v>
      </c>
      <c r="C107" s="192" t="s">
        <v>346</v>
      </c>
      <c r="D107" s="194"/>
      <c r="E107" s="58">
        <v>1</v>
      </c>
      <c r="F107" s="58"/>
      <c r="G107" s="39">
        <v>9.76</v>
      </c>
    </row>
    <row r="108" spans="2:10" x14ac:dyDescent="0.25">
      <c r="B108" s="3"/>
      <c r="C108" s="226" t="s">
        <v>10</v>
      </c>
      <c r="D108" s="228"/>
      <c r="E108" s="98" t="s">
        <v>57</v>
      </c>
      <c r="F108" s="98" t="s">
        <v>57</v>
      </c>
      <c r="G108" s="37">
        <f>SUM(G107:G107)</f>
        <v>9.76</v>
      </c>
    </row>
    <row r="109" spans="2:10" ht="33" customHeight="1" x14ac:dyDescent="0.25">
      <c r="B109" s="231" t="s">
        <v>347</v>
      </c>
      <c r="C109" s="231"/>
      <c r="D109" s="231"/>
      <c r="E109" s="231"/>
      <c r="F109" s="231"/>
      <c r="G109" s="231"/>
      <c r="J109" s="120"/>
    </row>
    <row r="111" spans="2:10" ht="47.25" customHeight="1" x14ac:dyDescent="0.25">
      <c r="B111" s="47" t="s">
        <v>136</v>
      </c>
      <c r="C111" s="206" t="s">
        <v>172</v>
      </c>
      <c r="D111" s="205"/>
      <c r="E111" s="47" t="s">
        <v>209</v>
      </c>
      <c r="F111" s="47" t="s">
        <v>217</v>
      </c>
      <c r="G111" s="47" t="s">
        <v>205</v>
      </c>
    </row>
    <row r="112" spans="2:10" x14ac:dyDescent="0.25">
      <c r="B112" s="47">
        <v>1</v>
      </c>
      <c r="C112" s="206">
        <v>2</v>
      </c>
      <c r="D112" s="205"/>
      <c r="E112" s="47">
        <v>3</v>
      </c>
      <c r="F112" s="47">
        <v>4</v>
      </c>
      <c r="G112" s="47">
        <v>5</v>
      </c>
    </row>
    <row r="113" spans="2:7" x14ac:dyDescent="0.25">
      <c r="B113" s="47">
        <v>2</v>
      </c>
      <c r="C113" s="192" t="s">
        <v>284</v>
      </c>
      <c r="D113" s="194"/>
      <c r="E113" s="58"/>
      <c r="F113" s="58"/>
      <c r="G113" s="39">
        <v>89802.92</v>
      </c>
    </row>
    <row r="114" spans="2:7" x14ac:dyDescent="0.25">
      <c r="B114" s="3"/>
      <c r="C114" s="226" t="s">
        <v>10</v>
      </c>
      <c r="D114" s="228"/>
      <c r="E114" s="47" t="s">
        <v>57</v>
      </c>
      <c r="F114" s="47" t="s">
        <v>57</v>
      </c>
      <c r="G114" s="37">
        <f>SUM(G113:G113)</f>
        <v>89802.92</v>
      </c>
    </row>
    <row r="115" spans="2:7" ht="15.75" customHeight="1" x14ac:dyDescent="0.25">
      <c r="B115" s="231"/>
      <c r="C115" s="231"/>
      <c r="D115" s="231"/>
      <c r="E115" s="231"/>
      <c r="F115" s="231"/>
      <c r="G115" s="231"/>
    </row>
    <row r="116" spans="2:7" ht="15.75" x14ac:dyDescent="0.25">
      <c r="B116" s="218" t="s">
        <v>275</v>
      </c>
      <c r="C116" s="218"/>
      <c r="D116" s="218"/>
      <c r="E116" s="218"/>
      <c r="F116" s="218"/>
      <c r="G116" s="218"/>
    </row>
    <row r="118" spans="2:7" ht="15.75" x14ac:dyDescent="0.25">
      <c r="B118" s="183" t="s">
        <v>159</v>
      </c>
      <c r="C118" s="183"/>
      <c r="D118" s="240">
        <v>853</v>
      </c>
      <c r="E118" s="240"/>
      <c r="F118" s="240"/>
      <c r="G118" s="240"/>
    </row>
    <row r="119" spans="2:7" ht="15.75" x14ac:dyDescent="0.25">
      <c r="B119" s="218" t="s">
        <v>160</v>
      </c>
      <c r="C119" s="218"/>
      <c r="D119" s="239" t="s">
        <v>273</v>
      </c>
      <c r="E119" s="239"/>
      <c r="F119" s="239"/>
      <c r="G119" s="239"/>
    </row>
    <row r="121" spans="2:7" ht="15.75" x14ac:dyDescent="0.25">
      <c r="B121" s="218" t="s">
        <v>276</v>
      </c>
      <c r="C121" s="218"/>
      <c r="D121" s="218"/>
      <c r="E121" s="218"/>
      <c r="F121" s="218"/>
      <c r="G121" s="218"/>
    </row>
    <row r="123" spans="2:7" ht="45" x14ac:dyDescent="0.25">
      <c r="B123" s="116" t="s">
        <v>136</v>
      </c>
      <c r="C123" s="116" t="s">
        <v>172</v>
      </c>
      <c r="D123" s="116" t="s">
        <v>202</v>
      </c>
      <c r="E123" s="116" t="s">
        <v>203</v>
      </c>
      <c r="F123" s="116" t="s">
        <v>204</v>
      </c>
      <c r="G123" s="116" t="s">
        <v>176</v>
      </c>
    </row>
    <row r="124" spans="2:7" x14ac:dyDescent="0.25">
      <c r="B124" s="116">
        <v>1</v>
      </c>
      <c r="C124" s="116">
        <v>2</v>
      </c>
      <c r="D124" s="116">
        <v>3</v>
      </c>
      <c r="E124" s="116">
        <v>4</v>
      </c>
      <c r="F124" s="116">
        <v>5</v>
      </c>
      <c r="G124" s="116">
        <v>6</v>
      </c>
    </row>
    <row r="125" spans="2:7" x14ac:dyDescent="0.25">
      <c r="B125" s="116"/>
      <c r="C125" s="117"/>
      <c r="D125" s="116"/>
      <c r="E125" s="116"/>
      <c r="F125" s="40"/>
      <c r="G125" s="43"/>
    </row>
    <row r="126" spans="2:7" x14ac:dyDescent="0.25">
      <c r="B126" s="3"/>
      <c r="C126" s="116" t="s">
        <v>10</v>
      </c>
      <c r="D126" s="3" t="s">
        <v>57</v>
      </c>
      <c r="E126" s="116" t="s">
        <v>57</v>
      </c>
      <c r="F126" s="116" t="s">
        <v>57</v>
      </c>
      <c r="G126" s="45">
        <f>SUM(G125:G125)</f>
        <v>0</v>
      </c>
    </row>
  </sheetData>
  <mergeCells count="85">
    <mergeCell ref="B121:G121"/>
    <mergeCell ref="B116:G116"/>
    <mergeCell ref="B118:C118"/>
    <mergeCell ref="D118:G118"/>
    <mergeCell ref="B119:C119"/>
    <mergeCell ref="D119:G119"/>
    <mergeCell ref="C6:D6"/>
    <mergeCell ref="B15:C15"/>
    <mergeCell ref="D15:G15"/>
    <mergeCell ref="B2:G2"/>
    <mergeCell ref="B3:C3"/>
    <mergeCell ref="D3:G3"/>
    <mergeCell ref="B4:D4"/>
    <mergeCell ref="E4:G4"/>
    <mergeCell ref="B14:C14"/>
    <mergeCell ref="D14:G14"/>
    <mergeCell ref="C17:D17"/>
    <mergeCell ref="C18:D18"/>
    <mergeCell ref="C19:D19"/>
    <mergeCell ref="C7:D7"/>
    <mergeCell ref="C8:D8"/>
    <mergeCell ref="C9:D9"/>
    <mergeCell ref="C10:D10"/>
    <mergeCell ref="B12:G12"/>
    <mergeCell ref="B33:G33"/>
    <mergeCell ref="C20:D20"/>
    <mergeCell ref="B22:G22"/>
    <mergeCell ref="B24:C24"/>
    <mergeCell ref="D24:G24"/>
    <mergeCell ref="B25:D25"/>
    <mergeCell ref="E25:G25"/>
    <mergeCell ref="C27:D27"/>
    <mergeCell ref="C28:D28"/>
    <mergeCell ref="C29:D29"/>
    <mergeCell ref="C30:D30"/>
    <mergeCell ref="C31:D31"/>
    <mergeCell ref="B35:C35"/>
    <mergeCell ref="D35:G35"/>
    <mergeCell ref="B36:C36"/>
    <mergeCell ref="D36:G36"/>
    <mergeCell ref="C38:D38"/>
    <mergeCell ref="C39:D39"/>
    <mergeCell ref="C40:D40"/>
    <mergeCell ref="C41:D41"/>
    <mergeCell ref="C42:D42"/>
    <mergeCell ref="C43:D43"/>
    <mergeCell ref="C44:D44"/>
    <mergeCell ref="B50:C50"/>
    <mergeCell ref="D50:G50"/>
    <mergeCell ref="B66:G66"/>
    <mergeCell ref="B80:G80"/>
    <mergeCell ref="B47:G47"/>
    <mergeCell ref="B49:C49"/>
    <mergeCell ref="D49:G49"/>
    <mergeCell ref="C45:D45"/>
    <mergeCell ref="B88:G88"/>
    <mergeCell ref="C90:D90"/>
    <mergeCell ref="C91:D91"/>
    <mergeCell ref="C92:D92"/>
    <mergeCell ref="B52:G52"/>
    <mergeCell ref="B59:G59"/>
    <mergeCell ref="C82:D82"/>
    <mergeCell ref="C83:D83"/>
    <mergeCell ref="C84:D84"/>
    <mergeCell ref="C85:D85"/>
    <mergeCell ref="C86:D86"/>
    <mergeCell ref="C100:E100"/>
    <mergeCell ref="C93:D93"/>
    <mergeCell ref="B95:G95"/>
    <mergeCell ref="C97:E97"/>
    <mergeCell ref="C98:E98"/>
    <mergeCell ref="C99:E99"/>
    <mergeCell ref="C101:E101"/>
    <mergeCell ref="C114:D114"/>
    <mergeCell ref="C102:E102"/>
    <mergeCell ref="B109:G109"/>
    <mergeCell ref="C111:D111"/>
    <mergeCell ref="C112:D112"/>
    <mergeCell ref="C113:D113"/>
    <mergeCell ref="C108:D108"/>
    <mergeCell ref="B115:G115"/>
    <mergeCell ref="B103:G103"/>
    <mergeCell ref="C105:D105"/>
    <mergeCell ref="C106:D106"/>
    <mergeCell ref="C107:D107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</xdr:colOff>
                <xdr:row>41</xdr:row>
                <xdr:rowOff>38100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Лист1</vt:lpstr>
      <vt:lpstr>раздел1,2</vt:lpstr>
      <vt:lpstr>раздел 3,4</vt:lpstr>
      <vt:lpstr>раздел 5-9</vt:lpstr>
      <vt:lpstr>обоснование 1</vt:lpstr>
      <vt:lpstr>обоснование 2 дох</vt:lpstr>
      <vt:lpstr>Лист2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2017-11-03T13:25:21Z</dcterms:modified>
</cp:coreProperties>
</file>