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00" windowHeight="8745" activeTab="5"/>
  </bookViews>
  <sheets>
    <sheet name="титул" sheetId="6" r:id="rId1"/>
    <sheet name="раздел1,2" sheetId="1" r:id="rId2"/>
    <sheet name="раздел 3,4" sheetId="4" r:id="rId3"/>
    <sheet name="раздел 5-9" sheetId="7" r:id="rId4"/>
    <sheet name="обоснование 1" sheetId="8" r:id="rId5"/>
    <sheet name="обоснование 2 дох" sheetId="11" r:id="rId6"/>
    <sheet name="обоснование 2" sheetId="9" r:id="rId7"/>
    <sheet name="обоснование " sheetId="13" r:id="rId8"/>
  </sheets>
  <definedNames>
    <definedName name="sub_1001" localSheetId="4">'обоснование 1'!#REF!</definedName>
    <definedName name="sub_1001" localSheetId="6">'обоснование 2'!#REF!</definedName>
    <definedName name="sub_1001" localSheetId="5">'обоснование 2 дох'!#REF!</definedName>
    <definedName name="sub_1001" localSheetId="2">'раздел 3,4'!#REF!</definedName>
    <definedName name="sub_1001" localSheetId="3">'раздел 5-9'!#REF!</definedName>
    <definedName name="sub_1001" localSheetId="1">'раздел1,2'!#REF!</definedName>
  </definedNames>
  <calcPr calcId="152511"/>
</workbook>
</file>

<file path=xl/calcChain.xml><?xml version="1.0" encoding="utf-8"?>
<calcChain xmlns="http://schemas.openxmlformats.org/spreadsheetml/2006/main">
  <c r="E25" i="4" l="1"/>
  <c r="E24" i="4"/>
  <c r="D15" i="4" l="1"/>
  <c r="D8" i="4" l="1"/>
  <c r="E20" i="4"/>
  <c r="E22" i="4"/>
  <c r="D25" i="4"/>
  <c r="D20" i="4" s="1"/>
  <c r="D24" i="4"/>
  <c r="D22" i="4" l="1"/>
  <c r="G70" i="9"/>
  <c r="G122" i="11" l="1"/>
  <c r="G111" i="11"/>
  <c r="G64" i="11"/>
  <c r="J18" i="8"/>
  <c r="H12" i="8"/>
  <c r="D12" i="8" s="1"/>
  <c r="J12" i="8" s="1"/>
  <c r="H13" i="8"/>
  <c r="D13" i="8" s="1"/>
  <c r="J13" i="8" s="1"/>
  <c r="H14" i="8"/>
  <c r="D14" i="8" s="1"/>
  <c r="J14" i="8" s="1"/>
  <c r="H15" i="8"/>
  <c r="D15" i="8" s="1"/>
  <c r="J15" i="8" s="1"/>
  <c r="H16" i="8"/>
  <c r="D16" i="8" s="1"/>
  <c r="J16" i="8" s="1"/>
  <c r="H17" i="8"/>
  <c r="D17" i="8" s="1"/>
  <c r="J17" i="8" s="1"/>
  <c r="H18" i="8"/>
  <c r="D18" i="8" s="1"/>
  <c r="H19" i="8"/>
  <c r="D19" i="8" s="1"/>
  <c r="J19" i="8" s="1"/>
  <c r="H20" i="8"/>
  <c r="D20" i="8" s="1"/>
  <c r="J20" i="8" s="1"/>
  <c r="H21" i="8"/>
  <c r="D21" i="8" s="1"/>
  <c r="J21" i="8" s="1"/>
  <c r="H22" i="8"/>
  <c r="D22" i="8" s="1"/>
  <c r="H23" i="8"/>
  <c r="D23" i="8" s="1"/>
  <c r="J23" i="8" s="1"/>
  <c r="H24" i="8"/>
  <c r="D24" i="8" s="1"/>
  <c r="J24" i="8" s="1"/>
  <c r="H25" i="8"/>
  <c r="D25" i="8" s="1"/>
  <c r="J25" i="8" s="1"/>
  <c r="H11" i="8"/>
  <c r="D11" i="8" s="1"/>
  <c r="J11" i="8" s="1"/>
  <c r="D10" i="8"/>
  <c r="J10" i="8" s="1"/>
  <c r="I83" i="4"/>
  <c r="H83" i="4"/>
  <c r="G83" i="4"/>
  <c r="J43" i="4"/>
  <c r="J23" i="4"/>
  <c r="J20" i="4" s="1"/>
  <c r="J34" i="4"/>
  <c r="D40" i="4"/>
  <c r="D16" i="4"/>
  <c r="D11" i="4"/>
  <c r="J26" i="8" l="1"/>
  <c r="G94" i="11"/>
  <c r="G105" i="11"/>
  <c r="J50" i="4"/>
  <c r="D37" i="4" l="1"/>
  <c r="D38" i="4"/>
  <c r="D39" i="4"/>
  <c r="D41" i="4"/>
  <c r="D43" i="4"/>
  <c r="D36" i="4"/>
  <c r="D23" i="4"/>
  <c r="E69" i="4" l="1"/>
  <c r="F69" i="4"/>
  <c r="L83" i="4"/>
  <c r="L68" i="4" s="1"/>
  <c r="K83" i="4"/>
  <c r="K68" i="4" s="1"/>
  <c r="J83" i="4"/>
  <c r="J68" i="4" s="1"/>
  <c r="G20" i="11" l="1"/>
  <c r="F83" i="4" l="1"/>
  <c r="J32" i="4"/>
  <c r="J19" i="4" s="1"/>
  <c r="E32" i="4"/>
  <c r="G75" i="11"/>
  <c r="G74" i="11"/>
  <c r="G44" i="11"/>
  <c r="G43" i="11"/>
  <c r="G42" i="11"/>
  <c r="G41" i="11"/>
  <c r="G40" i="11"/>
  <c r="E83" i="4" l="1"/>
  <c r="H68" i="4"/>
  <c r="G78" i="11"/>
  <c r="G57" i="11"/>
  <c r="G45" i="11"/>
  <c r="D83" i="4"/>
  <c r="G69" i="4"/>
  <c r="D69" i="4" s="1"/>
  <c r="D68" i="4" l="1"/>
  <c r="E34" i="4"/>
  <c r="E19" i="4" s="1"/>
  <c r="D34" i="4" l="1"/>
  <c r="D19" i="4"/>
  <c r="D62" i="1"/>
  <c r="D55" i="1"/>
  <c r="D32" i="4" l="1"/>
  <c r="I68" i="4"/>
  <c r="G68" i="4"/>
  <c r="E68" i="4"/>
  <c r="F68" i="4"/>
  <c r="G75" i="9" l="1"/>
  <c r="G54" i="9" l="1"/>
  <c r="G42" i="9"/>
  <c r="I48" i="8" l="1"/>
  <c r="I50" i="8"/>
  <c r="I44" i="8"/>
  <c r="I43" i="8" s="1"/>
  <c r="I47" i="8" l="1"/>
  <c r="I54" i="8" s="1"/>
  <c r="J8" i="4" l="1"/>
  <c r="J26" i="4" l="1"/>
</calcChain>
</file>

<file path=xl/sharedStrings.xml><?xml version="1.0" encoding="utf-8"?>
<sst xmlns="http://schemas.openxmlformats.org/spreadsheetml/2006/main" count="710" uniqueCount="386">
  <si>
    <t>I. Сведения о деятельности муниципального бюджетного учреждения</t>
  </si>
  <si>
    <t>Наименование показателя</t>
  </si>
  <si>
    <t>в том числе:</t>
  </si>
  <si>
    <t>Сумма</t>
  </si>
  <si>
    <t>из них:</t>
  </si>
  <si>
    <t>-</t>
  </si>
  <si>
    <t>Субсидии на выполнение муниципального задания</t>
  </si>
  <si>
    <t>Услуги связи</t>
  </si>
  <si>
    <t>Коммунальные услуги</t>
  </si>
  <si>
    <t>Прочие расходы</t>
  </si>
  <si>
    <t>Итого:</t>
  </si>
  <si>
    <t>Исполнитель</t>
  </si>
  <si>
    <t>1.4 Общая балансовая стоимость недвижимого имущества</t>
  </si>
  <si>
    <r>
      <t>II. Показатели финансового состояния предприятия</t>
    </r>
    <r>
      <rPr>
        <sz val="11"/>
        <color rgb="FF000000"/>
        <rFont val="Times New Roman"/>
        <family val="1"/>
        <charset val="204"/>
      </rPr>
      <t>.</t>
    </r>
  </si>
  <si>
    <t>Общая балансовая стоимость недвижимого муниципального имущества, всего</t>
  </si>
  <si>
    <t xml:space="preserve"> - стоимость имущества, закрепленного собственником имущества за муниципальным бюджетным учреждением на праве оперативного управления</t>
  </si>
  <si>
    <t xml:space="preserve"> - стоимость имущества, приобретенного муниципальным бюджетным (подразделением) за счет выделенных собственником имущества учреждения средств</t>
  </si>
  <si>
    <t xml:space="preserve"> - стоимость имущества, приобретенного муниципальным бюджетным (подразделением) за счет доходов, полученных от иной приносящей доход деятельности</t>
  </si>
  <si>
    <t>Общая балансовая стоимость движимого муниципального имущества, всего</t>
  </si>
  <si>
    <t xml:space="preserve"> - общая балансовая стоимость особо ценного движимого имущества</t>
  </si>
  <si>
    <t>1.5 Общая балансовая стоимость  движимого имущества</t>
  </si>
  <si>
    <r>
      <rPr>
        <b/>
        <sz val="12"/>
        <color rgb="FF000000"/>
        <rFont val="Times New Roman"/>
        <family val="1"/>
        <charset val="204"/>
      </rPr>
      <t>1.3.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Перечень услуг (работ), относящиеся к основным видам деятельности: </t>
    </r>
  </si>
  <si>
    <t>1.3.1 Перечень услуг (работ), осуществляемых на платной основе:</t>
  </si>
  <si>
    <t>Сумма,
тыс. руб.</t>
  </si>
  <si>
    <t xml:space="preserve">   из них:
   недвижимое имущество, всего</t>
  </si>
  <si>
    <t xml:space="preserve">      в том числе:
      остаточная стоимость</t>
  </si>
  <si>
    <t xml:space="preserve">   особо ценное движимое имущество, всего:</t>
  </si>
  <si>
    <t xml:space="preserve">   из них:
   денежные средства учреждения, всего:</t>
  </si>
  <si>
    <t xml:space="preserve">      в том числе:
      денежные средства учреждения на счетах</t>
  </si>
  <si>
    <t xml:space="preserve">      денежные средства учреждения, размещенные на депозиты в
      кредитной организации</t>
  </si>
  <si>
    <t xml:space="preserve">   иные финансовые инструменты</t>
  </si>
  <si>
    <t xml:space="preserve">   дебиторская задолженность по доходам</t>
  </si>
  <si>
    <t xml:space="preserve">   дебиторская задолженность по расходам</t>
  </si>
  <si>
    <t>Обязательства, всего</t>
  </si>
  <si>
    <t>Финансовые активы, всего</t>
  </si>
  <si>
    <t>Нефинансовые активы, всего</t>
  </si>
  <si>
    <t xml:space="preserve">   из них:
   долговые обязательства</t>
  </si>
  <si>
    <t xml:space="preserve">   кредиторская задолженность</t>
  </si>
  <si>
    <t xml:space="preserve">      в том числе
      просроченная кредиторская задолженность</t>
  </si>
  <si>
    <t>III. Показатели по поступлениям и выплатам учреждения</t>
  </si>
  <si>
    <t>Код строки</t>
  </si>
  <si>
    <t>Код бюджетной классификации Российской Федерации</t>
  </si>
  <si>
    <t>Объем финансового обеспечения, руб.</t>
  </si>
  <si>
    <t>всего</t>
  </si>
  <si>
    <t>субсидии на финансовое обеспечение выполнения муниципального задания</t>
  </si>
  <si>
    <t>субсидии предоставляемые в соотвествии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</si>
  <si>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</si>
  <si>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</si>
  <si>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</si>
  <si>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</si>
  <si>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в том числе:
доходы от собственности</t>
  </si>
  <si>
    <t>100</t>
  </si>
  <si>
    <t>110</t>
  </si>
  <si>
    <t>доходы от оказания услуг, работ</t>
  </si>
  <si>
    <t>120</t>
  </si>
  <si>
    <t>доходы от штрафов, пеней, иных сумм принудительного изъятия</t>
  </si>
  <si>
    <t>130</t>
  </si>
  <si>
    <t>х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</si>
  <si>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</si>
  <si>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</si>
  <si>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предоставленные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</si>
  <si>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</si>
  <si>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</si>
  <si>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</si>
  <si>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</si>
  <si>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</si>
  <si>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
всего:</t>
  </si>
  <si>
    <t>Поступления от доходов,
всего:</t>
  </si>
  <si>
    <t>200</t>
  </si>
  <si>
    <t>в том числе на:
выплаты персоналу
всего:</t>
  </si>
  <si>
    <t>210</t>
  </si>
  <si>
    <t>211</t>
  </si>
  <si>
    <t>социальные и иные выплаты населению,
всего:</t>
  </si>
  <si>
    <t>уплату налогов, сборов и иных платежей,
всего</t>
  </si>
  <si>
    <t>230</t>
  </si>
  <si>
    <t>безвозмездные перечисления организациям</t>
  </si>
  <si>
    <t>240</t>
  </si>
  <si>
    <t>прочие расходы (кроме расходов на закупку товаров, работ, услуг,
всего</t>
  </si>
  <si>
    <t>260</t>
  </si>
  <si>
    <t>Поступление
финансовых активов,
всего:</t>
  </si>
  <si>
    <t>300</t>
  </si>
  <si>
    <t>из них:
увеличение остатков средств</t>
  </si>
  <si>
    <t>310</t>
  </si>
  <si>
    <t>прочие поступления</t>
  </si>
  <si>
    <t>320</t>
  </si>
  <si>
    <t>Выбытие финансовых активов, всего</t>
  </si>
  <si>
    <t>400</t>
  </si>
  <si>
    <t>из них:
уменьшение остатков средств</t>
  </si>
  <si>
    <t>410</t>
  </si>
  <si>
    <t>прочие выбытия</t>
  </si>
  <si>
    <t>Остаток средств на начало года</t>
  </si>
  <si>
    <t>500</t>
  </si>
  <si>
    <t>420</t>
  </si>
  <si>
    <t>Остаток средств на конец года</t>
  </si>
  <si>
    <t>600</t>
  </si>
  <si>
    <t>250</t>
  </si>
  <si>
    <t>расходы на закупку товаров, работ, услуг,
всего</t>
  </si>
  <si>
    <t>IV. 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</si>
  <si>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</si>
  <si>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</si>
  <si>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</si>
  <si>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r>
      <t>на 20</t>
    </r>
    <r>
      <rPr>
        <u/>
        <sz val="11"/>
        <color theme="1"/>
        <rFont val="Times New Roman"/>
        <family val="1"/>
        <charset val="204"/>
      </rPr>
      <t>17</t>
    </r>
    <r>
      <rPr>
        <sz val="11"/>
        <color theme="1"/>
        <rFont val="Times New Roman"/>
        <family val="1"/>
        <charset val="204"/>
      </rPr>
      <t xml:space="preserve"> г.
очередной финансовый год</t>
    </r>
  </si>
  <si>
    <r>
      <t>на 20</t>
    </r>
    <r>
      <rPr>
        <u/>
        <sz val="11"/>
        <color theme="1"/>
        <rFont val="Times New Roman"/>
        <family val="1"/>
        <charset val="204"/>
      </rPr>
      <t>18</t>
    </r>
    <r>
      <rPr>
        <sz val="11"/>
        <color theme="1"/>
        <rFont val="Times New Roman"/>
        <family val="1"/>
        <charset val="204"/>
      </rPr>
      <t xml:space="preserve"> г. 
1-ый год планового периода</t>
    </r>
  </si>
  <si>
    <r>
      <t>на 20</t>
    </r>
    <r>
      <rPr>
        <u/>
        <sz val="11"/>
        <color theme="1"/>
        <rFont val="Times New Roman"/>
        <family val="1"/>
        <charset val="204"/>
      </rPr>
      <t>19</t>
    </r>
    <r>
      <rPr>
        <sz val="11"/>
        <color theme="1"/>
        <rFont val="Times New Roman"/>
        <family val="1"/>
        <charset val="204"/>
      </rPr>
      <t xml:space="preserve"> г.
2-ой год планового периода</t>
    </r>
  </si>
  <si>
    <t>в соответсвии с Федеральным законом от 05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</si>
  <si>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 г. № 223-ФЗ "О закупках товаров, работ, услуг отдельными видами юридических лиц"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</si>
  <si>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</si>
  <si>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</si>
  <si>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</si>
  <si>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</si>
  <si>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</si>
  <si>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</si>
  <si>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</si>
  <si>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</si>
  <si>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</si>
  <si>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</si>
  <si>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</si>
  <si>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0001</t>
  </si>
  <si>
    <t>Выплаты по расходам на закупку товаров, работ, услуг, всего:</t>
  </si>
  <si>
    <t>в том числе:
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</si>
  <si>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</si>
  <si>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</si>
  <si>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</si>
  <si>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V. Сведения о вносимых изменениях</t>
  </si>
  <si>
    <t xml:space="preserve">по виду поступлений </t>
  </si>
  <si>
    <t>на</t>
  </si>
  <si>
    <t>г.</t>
  </si>
  <si>
    <t>Обоснования и расчеты по вносимым изменениям</t>
  </si>
  <si>
    <t>Сумма изменений (+; -),
руб.</t>
  </si>
  <si>
    <t>Код по бюджетной классификации Российской Федерации</t>
  </si>
  <si>
    <t>Планируемый остаток средств на начало планируемого финансового года</t>
  </si>
  <si>
    <t>Поступления всего</t>
  </si>
  <si>
    <t>Выплаты всего:</t>
  </si>
  <si>
    <t>Источники финансирования дефицита средств учреждения всего:</t>
  </si>
  <si>
    <t>Планируемый остаток средств на конец планируемого финансового года</t>
  </si>
  <si>
    <t>VI. Мероприятия стратегического развития учреждения</t>
  </si>
  <si>
    <t>№ п/п</t>
  </si>
  <si>
    <t>Цель/задача</t>
  </si>
  <si>
    <t>Мероприятие</t>
  </si>
  <si>
    <t>Расходы на мероприятие</t>
  </si>
  <si>
    <t>Плановый результат 
20___ г.</t>
  </si>
  <si>
    <t>Срок исполнения (начало)</t>
  </si>
  <si>
    <t>Срок исполнения (окончание)</t>
  </si>
  <si>
    <t>Показатель</t>
  </si>
  <si>
    <t>VII. Мероприятия по энергосбережению и повышению энергетической эффективности</t>
  </si>
  <si>
    <t>VIII. Сведения о средствах, поступающих во временное распоряжение учреждения</t>
  </si>
  <si>
    <t>Сумма,
руб.</t>
  </si>
  <si>
    <t>Поступление</t>
  </si>
  <si>
    <t>Выбытие</t>
  </si>
  <si>
    <t>010</t>
  </si>
  <si>
    <t>020</t>
  </si>
  <si>
    <t>030</t>
  </si>
  <si>
    <t>040</t>
  </si>
  <si>
    <t>IХ. Справочная информация</t>
  </si>
  <si>
    <t>Объем бюджетных инвестиций (в части переданных полномочий муниципального заказчика в соотвествии с Бюджетным кодексом российской Федерации), всего:</t>
  </si>
  <si>
    <t>Главный бухгалтер</t>
  </si>
  <si>
    <t>________________</t>
  </si>
  <si>
    <t>Тел.</t>
  </si>
  <si>
    <t>Расчеты (обоснования) к плану финансово-хозяйственной деятельности</t>
  </si>
  <si>
    <t>Код видов расходов</t>
  </si>
  <si>
    <t>Источник финансового обеспечения</t>
  </si>
  <si>
    <t>1.1. Расчет (обоснования) расходов на оплату труда</t>
  </si>
  <si>
    <t>Установленная численность</t>
  </si>
  <si>
    <t>Среднемесячный размер оплаты труда на одного работника, руб.:</t>
  </si>
  <si>
    <t>по должностному окладу</t>
  </si>
  <si>
    <t>по выплатам компесационного характера</t>
  </si>
  <si>
    <t>по выплатам стимулирующего характера</t>
  </si>
  <si>
    <t>Ежемесячная надбавка к должностному окладу,
%</t>
  </si>
  <si>
    <t>Районный коэффициент</t>
  </si>
  <si>
    <t>Фонд оплты труда в год,
руб. 
(гр.3 х гр.4 (1+ гр. 8/100)х гр. 9 х12)</t>
  </si>
  <si>
    <t>Итого</t>
  </si>
  <si>
    <t>1.2. Расчет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</si>
  <si>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</si>
  <si>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
руб.</t>
  </si>
  <si>
    <t>Количество работников,
чел.</t>
  </si>
  <si>
    <t>Количество дней</t>
  </si>
  <si>
    <t>Сумма, руб.
(гр. 3 х гр. 4 х гр. 5)</t>
  </si>
  <si>
    <t>1.3. Расчет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</si>
  <si>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</si>
  <si>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</si>
  <si>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
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</si>
  <si>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</si>
  <si>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</si>
  <si>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
руб.</t>
  </si>
  <si>
    <t>Сумма взносов,
руб.</t>
  </si>
  <si>
    <t>Страховые взносы в Пенсионный фонд Российской Федерации, всего</t>
  </si>
  <si>
    <t xml:space="preserve">        по ставке 10,0 %</t>
  </si>
  <si>
    <t xml:space="preserve">        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</si>
  <si>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</si>
  <si>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 xml:space="preserve">   в том числе:
по ставке 22,0 %</t>
  </si>
  <si>
    <t xml:space="preserve">        в том числе:
обязательное социальное страхование на случай временной нетрудоспособности и в связи с материнством по ставке 2,9 % </t>
  </si>
  <si>
    <t xml:space="preserve">        с применение ставки взносов в Фонд социального страхования российской Федерации по стоавке 0,0 %</t>
  </si>
  <si>
    <t xml:space="preserve">        обязательное социальное страхование от несчатсных случаев на производстве и профессиональных заболеваний по ставке 0,2 %</t>
  </si>
  <si>
    <t>Страховые взносы в Федеральный фонд обязательного медицинского страхования, всего (по ставке 5,1 %)</t>
  </si>
  <si>
    <t xml:space="preserve">        обязательное социальное страхование от несчатсных случаев на производстве и профессиональных заболеваний по ставке 0,__ %</t>
  </si>
  <si>
    <t>2. Расчеты (обоснования) расходов на социальные и иные выплаты населению</t>
  </si>
  <si>
    <t>Размер одной выплаты,
руб.</t>
  </si>
  <si>
    <t>Количество выплат в год</t>
  </si>
  <si>
    <t>Общая сумма выплат,
руб.
(гр. 3 х гр. 4)</t>
  </si>
  <si>
    <t>Налоговая база,
руб.</t>
  </si>
  <si>
    <t>Ставка налога, %</t>
  </si>
  <si>
    <t>Сумма исчисленного налога, подлежщего уплате,
руб.
(гр. 3 х гр. 4/100)</t>
  </si>
  <si>
    <t>Количество номеров</t>
  </si>
  <si>
    <t>Количество платежей в год</t>
  </si>
  <si>
    <t>Стоимость за единицу, 
руб.</t>
  </si>
  <si>
    <t>Сумма, руб.
(гр. 3 х гр. 4)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</si>
  <si>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</si>
  <si>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</si>
  <si>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</si>
  <si>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Тариф (с учетом НДС), руб.</t>
  </si>
  <si>
    <t>Индексация,
%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</si>
  <si>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</si>
  <si>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</si>
  <si>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</si>
  <si>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
руб.</t>
  </si>
  <si>
    <t>Объект</t>
  </si>
  <si>
    <t>Количество работ (услуг)</t>
  </si>
  <si>
    <t>Стоимость работ (услуг),
руб.</t>
  </si>
  <si>
    <t>Количество договоров</t>
  </si>
  <si>
    <t>Стоимость услуги,
руб.</t>
  </si>
  <si>
    <t>Средняя стоимость,
руб.</t>
  </si>
  <si>
    <t>4. Расчет (обоснование) расходов на безвозмездные перечисления организациям</t>
  </si>
  <si>
    <t>3. Расчет (обоснование) расходов на уплату налогов, сборов и иных платежей</t>
  </si>
  <si>
    <t>2. Расчет (обоснование) расходов прочих расходов (кроме расходов на закупку товаров, работ, услуг)</t>
  </si>
  <si>
    <t>6.2. Расчет (обоснование) расходов на оплату коммунальных услуг</t>
  </si>
  <si>
    <t>Теплоснабжение (2016)</t>
  </si>
  <si>
    <t>Размер потребления ресурсов</t>
  </si>
  <si>
    <t>Электроэнергия (2016 здание 1)</t>
  </si>
  <si>
    <t>Электроэнергия (2016 здание 2)</t>
  </si>
  <si>
    <t>Теплоснабжение (2017)</t>
  </si>
  <si>
    <t>Водоснабжение (2017)</t>
  </si>
  <si>
    <t>Электроэнергия (2017 здание 1)</t>
  </si>
  <si>
    <t>Электроэнергия (2017 здание 2)</t>
  </si>
  <si>
    <t>Водоснабжение и водоотведение (2016)</t>
  </si>
  <si>
    <t>Объем средств, поступивших во временное распоряжение, всего:</t>
  </si>
  <si>
    <t>ТО и ремонт автомобилей</t>
  </si>
  <si>
    <t>Поставка топлива</t>
  </si>
  <si>
    <t>Юридические услуги</t>
  </si>
  <si>
    <t>Обслуживание и ремонт АПС</t>
  </si>
  <si>
    <t>Услуги по заправке картриджей для оргтехники</t>
  </si>
  <si>
    <t>Охранные услуги</t>
  </si>
  <si>
    <t>Обслуживание и ремонт охранных систем</t>
  </si>
  <si>
    <t>Услуги по информационной поддержке ПК "1С Бухгалтерия"</t>
  </si>
  <si>
    <t>Услуги по информационной поддержке ПК "ИСС Техэксперт"</t>
  </si>
  <si>
    <t>Услуги по информационной поддержке ПК "Сметный калькулятор</t>
  </si>
  <si>
    <t>ОСАГО на три автомобиля</t>
  </si>
  <si>
    <t>Покупка запчастей</t>
  </si>
  <si>
    <t>Услуги по информационной поддержке ПК "Консультант-Плюс"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</si>
  <si>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</si>
  <si>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</si>
  <si>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</si>
  <si>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</si>
  <si>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</si>
  <si>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</si>
  <si>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</si>
  <si>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</si>
  <si>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</si>
  <si>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</si>
  <si>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</si>
  <si>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</si>
  <si>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</si>
  <si>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</si>
  <si>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</si>
  <si>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</si>
  <si>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</si>
  <si>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</si>
  <si>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</si>
  <si>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</si>
  <si>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</si>
  <si>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</si>
  <si>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</si>
  <si>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</si>
  <si>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</si>
  <si>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</si>
  <si>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</si>
  <si>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</si>
  <si>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</si>
  <si>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Средства от иной приносящей доход деятельности</t>
  </si>
  <si>
    <t>1. Расчет (обоснование) расходов на уплату налогов, сборов и иных платежей</t>
  </si>
  <si>
    <t>1. Расчет (обоснование) расходов прочих расходов (кроме расходов на закупку товаров, работ, услуг)</t>
  </si>
  <si>
    <t>2. Расчет (обоснование) расходов на закупку товаров, работ, услуг</t>
  </si>
  <si>
    <t>2.1. Расчет (обоснование) расходов на оплату услуг связи</t>
  </si>
  <si>
    <t>2.2. Расчет (обоснование) расходов на оплату коммунальных услуг</t>
  </si>
  <si>
    <t>2.3. Расчет (обоснование) расходов на оплату работ, услуг по содержанию имущества</t>
  </si>
  <si>
    <t>2.4. Расчет (обоснование) расходов на оплату прочих работ, услуг</t>
  </si>
  <si>
    <t>Городская и междугородняя телефонная связь</t>
  </si>
  <si>
    <t>Обучение сотрудников</t>
  </si>
  <si>
    <t>Поставка питьевой воды</t>
  </si>
  <si>
    <t>Информационные услуги</t>
  </si>
  <si>
    <t>Продление лицензий на программное обеспечение</t>
  </si>
  <si>
    <t>Канцтовары</t>
  </si>
  <si>
    <t>Покупка картриджей</t>
  </si>
  <si>
    <t>2018</t>
  </si>
  <si>
    <t>2019</t>
  </si>
  <si>
    <t>2020</t>
  </si>
  <si>
    <t>2021</t>
  </si>
  <si>
    <t>2022</t>
  </si>
  <si>
    <t>Приобретение канцтоваров</t>
  </si>
  <si>
    <t>Покупка картриджей для оргтехники</t>
  </si>
  <si>
    <t>2023</t>
  </si>
  <si>
    <t>2024</t>
  </si>
  <si>
    <t>2025</t>
  </si>
  <si>
    <t>Группа должностей</t>
  </si>
  <si>
    <r>
      <rPr>
        <b/>
        <sz val="12"/>
        <color rgb="FF000000"/>
        <rFont val="Times New Roman"/>
        <family val="1"/>
        <charset val="204"/>
      </rPr>
      <t>1.1</t>
    </r>
    <r>
      <rPr>
        <b/>
        <sz val="7"/>
        <color rgb="FF000000"/>
        <rFont val="Times New Roman"/>
        <family val="1"/>
        <charset val="204"/>
      </rPr>
      <t> </t>
    </r>
    <r>
      <rPr>
        <sz val="7"/>
        <color rgb="FF000000"/>
        <rFont val="Times New Roman"/>
        <family val="1"/>
        <charset val="204"/>
      </rPr>
      <t xml:space="preserve">   </t>
    </r>
    <r>
      <rPr>
        <b/>
        <sz val="12"/>
        <color rgb="FF000000"/>
        <rFont val="Times New Roman"/>
        <family val="1"/>
        <charset val="204"/>
      </rPr>
      <t>Учреждение создано для выполнения работ и оказания услуг в целях</t>
    </r>
    <r>
      <rPr>
        <sz val="12"/>
        <color rgb="FF000000"/>
        <rFont val="Times New Roman"/>
        <family val="1"/>
        <charset val="204"/>
      </rPr>
      <t xml:space="preserve"> </t>
    </r>
  </si>
  <si>
    <t>- формирование и развитие творческих способностей детей и взрослых</t>
  </si>
  <si>
    <t>- удовлетворение индивидуальных потребностей детей и взрослых в нравственном и физическом совершенствовании</t>
  </si>
  <si>
    <t>-формирование культуры здорового и безопасного образа жизни детей и взрослых</t>
  </si>
  <si>
    <t>-укрепление здоровья</t>
  </si>
  <si>
    <t>- организация свободного времени детей и взрослых</t>
  </si>
  <si>
    <t>- адаптация детей к жизни в обществе</t>
  </si>
  <si>
    <t>- профессиональная ориентация детей</t>
  </si>
  <si>
    <t>- выявление и поддержка детей, проявивших выдающиеся способности</t>
  </si>
  <si>
    <t>-выявление одаренных детей в раннем  создание условий для их художественного образования и эстетического приобретения ими знаний, умений, навыков в области выбранного вида искусств, опыта творческой деятельности и осуществления их подготовки к получению профессионального образования в области искусств</t>
  </si>
  <si>
    <t xml:space="preserve">- реализация дополнительных общеобразовательных предпрофессиональных программ в области музыкального, хореографического, изобразительного и театрального искусства </t>
  </si>
  <si>
    <t xml:space="preserve">- реализация дополнительных общеобразовательных общеразвивающих программ в области музыкального, хореографического, изобразительного и театрального искусства </t>
  </si>
  <si>
    <t xml:space="preserve">- изучение специальных дисциплин за рамками реализуемых программ: групповое занятие (художественное отделение) </t>
  </si>
  <si>
    <t xml:space="preserve">- изучение специальных дисциплин за рамками реализуемых программ: групповое занятие (хореографическое отделение) </t>
  </si>
  <si>
    <t xml:space="preserve">- изучение специальных дисциплин за рамками реализуемых программ: групповое занятие (музыкальное отделение-хоровое сольфеджио) </t>
  </si>
  <si>
    <t xml:space="preserve">- изучение специальных дисциплин за рамками реализуемых программ: индивидуальное занятие (музыкальное отделение- специальность) </t>
  </si>
  <si>
    <r>
      <rPr>
        <b/>
        <sz val="12"/>
        <color rgb="FF000000"/>
        <rFont val="Times New Roman"/>
        <family val="1"/>
        <charset val="204"/>
      </rPr>
      <t>1.2</t>
    </r>
    <r>
      <rPr>
        <b/>
        <sz val="7"/>
        <color rgb="FF000000"/>
        <rFont val="Times New Roman"/>
        <family val="1"/>
        <charset val="204"/>
      </rPr>
      <t>  </t>
    </r>
    <r>
      <rPr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Учреждение осуществляет следующие виды деятельности</t>
    </r>
    <r>
      <rPr>
        <sz val="12"/>
        <color rgb="FF000000"/>
        <rFont val="Times New Roman"/>
        <family val="1"/>
        <charset val="204"/>
      </rPr>
      <t xml:space="preserve"> </t>
    </r>
  </si>
  <si>
    <t>реализация дополнительных общеобразовательных предпрофессиональных программ в области искусств (фортепиано)</t>
  </si>
  <si>
    <t>реализация дополнительных общеобразовательных предпрофессиональных программ в области искусств (струнные инструменты)</t>
  </si>
  <si>
    <t>реализация дополнительных общеобразовательных предпрофессиональных программ в области искусств (духовые инструменты)</t>
  </si>
  <si>
    <t>реализация дополнительных общеобразовательных предпрофессиональных программ в области искусств (народные инструменты)</t>
  </si>
  <si>
    <t>реализация дополнительных общеобразовательных предпрофессиональных программ в области искусств (хоровое пение)</t>
  </si>
  <si>
    <t>реализация дополнительных общеобразовательных предпрофессиональных программ в области искусств (хореографическое искусство)</t>
  </si>
  <si>
    <t>реализация дополнительных общеобразовательных предпрофессиональных программ в области искусств (живопись)</t>
  </si>
  <si>
    <t xml:space="preserve">реализация дополнительных общеразвивающих программ в области искусств </t>
  </si>
  <si>
    <t>на "  01 " января  2017 г.</t>
  </si>
  <si>
    <t>Приобретение угля и дров</t>
  </si>
  <si>
    <t>Приобретение ОС</t>
  </si>
  <si>
    <t>91807030000000130</t>
  </si>
  <si>
    <t>Текущий ремонт</t>
  </si>
  <si>
    <t>Изготовление дипломов и грамот</t>
  </si>
  <si>
    <t>Приобретение кубков призов для награждения</t>
  </si>
  <si>
    <t>Медосмотр сотрудников</t>
  </si>
  <si>
    <t>Продление лицензий программных комплексов и подписка</t>
  </si>
  <si>
    <t>Аршинова Ю.В.</t>
  </si>
  <si>
    <t>64-080</t>
  </si>
  <si>
    <t>директор</t>
  </si>
  <si>
    <t>зам директора</t>
  </si>
  <si>
    <t>главный бухгалтер</t>
  </si>
  <si>
    <t>бухгалтер</t>
  </si>
  <si>
    <t>заведующий хозяййством</t>
  </si>
  <si>
    <t>гардеробщик</t>
  </si>
  <si>
    <t>вахтер</t>
  </si>
  <si>
    <t>настройщик</t>
  </si>
  <si>
    <t xml:space="preserve">рабочий по комплексному обс.здания </t>
  </si>
  <si>
    <t>уборщик служебных помещений</t>
  </si>
  <si>
    <t>дворник</t>
  </si>
  <si>
    <t>кочегар</t>
  </si>
  <si>
    <t>преподаватели</t>
  </si>
  <si>
    <t>Заправка картриджей</t>
  </si>
  <si>
    <t>Покупка бут.воды</t>
  </si>
  <si>
    <t>Покупка кубков.призов для награждения</t>
  </si>
  <si>
    <t>Покупка хозтоваров</t>
  </si>
  <si>
    <t>2.5. Расчет (обоснование) расходов на прочие расходы</t>
  </si>
  <si>
    <t>Изготовление грамот и дипломов</t>
  </si>
  <si>
    <t>2.6. Расчет (обоснование) расходов на приобретение основных средств, материальных запасов</t>
  </si>
  <si>
    <t>91807030703000000290</t>
  </si>
  <si>
    <t>91807030703000000223</t>
  </si>
  <si>
    <t>91807030703000000221</t>
  </si>
  <si>
    <t>91807030703000000225</t>
  </si>
  <si>
    <t>91807030703000126225</t>
  </si>
  <si>
    <t>91807030703000000226</t>
  </si>
  <si>
    <t>91807030703000000310</t>
  </si>
  <si>
    <t>91807030703000000340</t>
  </si>
  <si>
    <t>91807030703000000211</t>
  </si>
  <si>
    <t>91807030703000000213</t>
  </si>
  <si>
    <t>оплата труда</t>
  </si>
  <si>
    <t xml:space="preserve"> начисления на выплаты по оплате труда</t>
  </si>
  <si>
    <t>91807030703330000211</t>
  </si>
  <si>
    <t>918070307033300000213</t>
  </si>
  <si>
    <t>субсидия на выполнение муниципального задания</t>
  </si>
  <si>
    <t>стимулирующие выплаты педагогическим работникам</t>
  </si>
  <si>
    <t>91807030703330000</t>
  </si>
  <si>
    <t>заработная плата</t>
  </si>
  <si>
    <t>начисления</t>
  </si>
  <si>
    <t>91807030703330000213</t>
  </si>
  <si>
    <t>за 2 квартал 2017 г согласно расчета</t>
  </si>
  <si>
    <t>31 мая</t>
  </si>
  <si>
    <t>на " 31  " мая  2017 г.</t>
  </si>
  <si>
    <r>
      <t>на " 31 "</t>
    </r>
    <r>
      <rPr>
        <u/>
        <sz val="12"/>
        <color theme="1"/>
        <rFont val="Times New Roman"/>
        <family val="1"/>
        <charset val="204"/>
      </rPr>
      <t xml:space="preserve"> мая </t>
    </r>
    <r>
      <rPr>
        <sz val="12"/>
        <color theme="1"/>
        <rFont val="Times New Roman"/>
        <family val="1"/>
        <charset val="204"/>
      </rPr>
      <t>2017 г.</t>
    </r>
  </si>
  <si>
    <t>стимулирующие выплаты пед.работникам за 2 квартал 2017 г согласно расчета</t>
  </si>
  <si>
    <t>начисления на стимулирующие выплаты пед.работникам за 2 квартал 2017 г согласно расчета</t>
  </si>
  <si>
    <t>дата  31.05.2017г.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</si>
</sst>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.0\ _₽_-;\-* #,##0.0\ _₽_-;_-* &quot;-&quot;?\ _₽_-;_-@_-"/>
    <numFmt numFmtId="168" formatCode="_-* #,##0_р_._-;\-* #,##0_р_._-;_-* &quot;-&quot;??_р_._-;_-@_-"/>
    <numFmt numFmtId="169" formatCode="_-* #,##0.0\ _₽_-;\-* #,##0.0\ _₽_-;_-* &quot;-&quot;??\ _₽_-;_-@_-"/>
    <numFmt numFmtId="170" formatCode="#,##0.00_ ;\-#,##0.00\ 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3" fillId="0" borderId="0"/>
    <xf numFmtId="164" fontId="1" fillId="0" borderId="0" applyFont="0" applyFill="0" applyBorder="0" applyAlignment="0" applyProtection="0"/>
    <xf numFmtId="0" fontId="25" fillId="0" borderId="0"/>
  </cellStyleXfs>
  <cellXfs count="283">
    <xf numFmtId="0" fontId="0" fillId="0" borderId="0" xfId="0"/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6" fillId="2" borderId="1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vertical="center" wrapText="1"/>
    </xf>
    <xf numFmtId="169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164" fontId="0" fillId="0" borderId="0" xfId="1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6" fillId="2" borderId="1" xfId="1" applyFont="1" applyFill="1" applyBorder="1" applyAlignment="1">
      <alignment horizontal="center" vertical="center" wrapText="1"/>
    </xf>
    <xf numFmtId="164" fontId="14" fillId="0" borderId="1" xfId="1" applyFont="1" applyBorder="1" applyAlignment="1">
      <alignment vertical="center" wrapText="1"/>
    </xf>
    <xf numFmtId="164" fontId="6" fillId="2" borderId="16" xfId="1" applyFont="1" applyFill="1" applyBorder="1" applyAlignment="1">
      <alignment vertical="center" wrapText="1"/>
    </xf>
    <xf numFmtId="164" fontId="6" fillId="0" borderId="16" xfId="1" applyFont="1" applyBorder="1" applyAlignment="1">
      <alignment vertical="center" wrapText="1"/>
    </xf>
    <xf numFmtId="164" fontId="14" fillId="0" borderId="18" xfId="1" applyFont="1" applyBorder="1" applyAlignment="1">
      <alignment vertical="center" wrapText="1"/>
    </xf>
    <xf numFmtId="164" fontId="6" fillId="0" borderId="17" xfId="1" applyFont="1" applyBorder="1" applyAlignment="1">
      <alignment vertical="center" wrapText="1"/>
    </xf>
    <xf numFmtId="164" fontId="9" fillId="0" borderId="16" xfId="1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43" fontId="1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9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22" fillId="0" borderId="0" xfId="0" applyNumberFormat="1" applyFont="1"/>
    <xf numFmtId="49" fontId="22" fillId="0" borderId="0" xfId="0" applyNumberFormat="1" applyFont="1" applyAlignment="1">
      <alignment vertical="distributed"/>
    </xf>
    <xf numFmtId="2" fontId="6" fillId="0" borderId="1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center" vertical="center" wrapText="1"/>
    </xf>
    <xf numFmtId="0" fontId="25" fillId="0" borderId="0" xfId="4" applyFont="1" applyBorder="1"/>
    <xf numFmtId="0" fontId="25" fillId="0" borderId="0" xfId="4" applyFont="1"/>
    <xf numFmtId="0" fontId="21" fillId="0" borderId="0" xfId="4" applyFont="1" applyFill="1" applyBorder="1" applyAlignment="1">
      <alignment vertical="top"/>
    </xf>
    <xf numFmtId="164" fontId="19" fillId="0" borderId="4" xfId="1" applyFont="1" applyFill="1" applyBorder="1" applyAlignment="1">
      <alignment horizontal="center" vertical="center" wrapText="1"/>
    </xf>
    <xf numFmtId="164" fontId="19" fillId="0" borderId="9" xfId="1" applyFont="1" applyFill="1" applyBorder="1" applyAlignment="1">
      <alignment horizontal="center" vertical="center" wrapText="1"/>
    </xf>
    <xf numFmtId="164" fontId="19" fillId="0" borderId="4" xfId="1" applyNumberFormat="1" applyFont="1" applyFill="1" applyBorder="1" applyAlignment="1">
      <alignment horizontal="center" vertical="center" wrapText="1"/>
    </xf>
    <xf numFmtId="164" fontId="19" fillId="0" borderId="9" xfId="1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1" fontId="22" fillId="0" borderId="0" xfId="0" applyNumberFormat="1" applyFont="1" applyAlignment="1">
      <alignment horizontal="left" vertical="distributed" wrapText="1"/>
    </xf>
    <xf numFmtId="0" fontId="0" fillId="0" borderId="0" xfId="0" applyAlignment="1">
      <alignment horizontal="left" vertical="distributed" wrapText="1"/>
    </xf>
    <xf numFmtId="49" fontId="22" fillId="0" borderId="0" xfId="0" applyNumberFormat="1" applyFont="1" applyAlignment="1">
      <alignment vertical="distributed" wrapText="1"/>
    </xf>
    <xf numFmtId="0" fontId="0" fillId="0" borderId="0" xfId="0" applyAlignment="1">
      <alignment vertical="distributed" wrapText="1"/>
    </xf>
    <xf numFmtId="49" fontId="22" fillId="0" borderId="0" xfId="0" applyNumberFormat="1" applyFont="1" applyAlignment="1">
      <alignment horizontal="left" vertical="distributed" wrapText="1"/>
    </xf>
    <xf numFmtId="49" fontId="20" fillId="0" borderId="0" xfId="0" applyNumberFormat="1" applyFont="1" applyAlignment="1">
      <alignment horizontal="left" vertical="distributed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14" fillId="0" borderId="10" xfId="1" applyFont="1" applyBorder="1" applyAlignment="1">
      <alignment horizontal="center" vertical="center" wrapText="1"/>
    </xf>
    <xf numFmtId="164" fontId="14" fillId="0" borderId="11" xfId="1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center" vertical="center" wrapText="1"/>
    </xf>
    <xf numFmtId="164" fontId="9" fillId="0" borderId="9" xfId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9" xfId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19" fillId="0" borderId="4" xfId="1" applyNumberFormat="1" applyFont="1" applyFill="1" applyBorder="1" applyAlignment="1">
      <alignment horizontal="center" vertical="center" wrapText="1"/>
    </xf>
    <xf numFmtId="164" fontId="19" fillId="0" borderId="9" xfId="1" applyNumberFormat="1" applyFont="1" applyFill="1" applyBorder="1" applyAlignment="1">
      <alignment horizontal="center" vertical="center" wrapText="1"/>
    </xf>
    <xf numFmtId="170" fontId="6" fillId="0" borderId="4" xfId="1" applyNumberFormat="1" applyFont="1" applyFill="1" applyBorder="1" applyAlignment="1">
      <alignment horizontal="right" vertical="center" wrapText="1"/>
    </xf>
    <xf numFmtId="170" fontId="6" fillId="0" borderId="9" xfId="1" applyNumberFormat="1" applyFont="1" applyFill="1" applyBorder="1" applyAlignment="1">
      <alignment horizontal="right" vertical="center" wrapText="1"/>
    </xf>
    <xf numFmtId="164" fontId="19" fillId="0" borderId="4" xfId="1" applyFont="1" applyFill="1" applyBorder="1" applyAlignment="1">
      <alignment horizontal="center" vertical="center" wrapText="1"/>
    </xf>
    <xf numFmtId="164" fontId="19" fillId="0" borderId="9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9" fontId="0" fillId="0" borderId="7" xfId="0" applyNumberFormat="1" applyBorder="1" applyAlignment="1">
      <alignment horizontal="center" vertical="center" wrapText="1"/>
    </xf>
    <xf numFmtId="166" fontId="9" fillId="0" borderId="4" xfId="1" applyNumberFormat="1" applyFont="1" applyBorder="1" applyAlignment="1">
      <alignment horizontal="center" vertical="center" wrapText="1"/>
    </xf>
    <xf numFmtId="166" fontId="9" fillId="0" borderId="9" xfId="1" applyNumberFormat="1" applyFont="1" applyBorder="1" applyAlignment="1">
      <alignment horizontal="center" vertical="center" wrapText="1"/>
    </xf>
    <xf numFmtId="166" fontId="9" fillId="0" borderId="7" xfId="1" applyNumberFormat="1" applyFont="1" applyBorder="1" applyAlignment="1">
      <alignment horizontal="center" vertical="center" wrapText="1"/>
    </xf>
    <xf numFmtId="167" fontId="9" fillId="0" borderId="4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9" fillId="0" borderId="4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164" fontId="9" fillId="0" borderId="4" xfId="1" applyNumberFormat="1" applyFont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center" vertical="center" wrapText="1"/>
    </xf>
    <xf numFmtId="168" fontId="9" fillId="0" borderId="4" xfId="1" applyNumberFormat="1" applyFont="1" applyBorder="1" applyAlignment="1">
      <alignment horizontal="center" vertical="center" wrapText="1"/>
    </xf>
    <xf numFmtId="168" fontId="9" fillId="0" borderId="7" xfId="1" applyNumberFormat="1" applyFont="1" applyBorder="1" applyAlignment="1">
      <alignment horizontal="center" vertical="center" wrapText="1"/>
    </xf>
    <xf numFmtId="43" fontId="6" fillId="0" borderId="4" xfId="0" applyNumberFormat="1" applyFont="1" applyBorder="1" applyAlignment="1">
      <alignment horizontal="center" vertical="center" wrapText="1"/>
    </xf>
    <xf numFmtId="43" fontId="6" fillId="0" borderId="7" xfId="0" applyNumberFormat="1" applyFont="1" applyBorder="1" applyAlignment="1">
      <alignment horizontal="center" vertical="center" wrapText="1"/>
    </xf>
    <xf numFmtId="164" fontId="9" fillId="0" borderId="4" xfId="1" applyFont="1" applyBorder="1" applyAlignment="1">
      <alignment horizontal="center" vertical="center" wrapText="1"/>
    </xf>
    <xf numFmtId="164" fontId="9" fillId="0" borderId="7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25" fillId="0" borderId="0" xfId="4" applyFont="1" applyFill="1" applyBorder="1"/>
    <xf numFmtId="0" fontId="21" fillId="0" borderId="0" xfId="4" applyFont="1" applyFill="1" applyBorder="1"/>
    <xf numFmtId="0" fontId="27" fillId="0" borderId="0" xfId="4" applyFont="1" applyFill="1" applyBorder="1"/>
    <xf numFmtId="0" fontId="25" fillId="0" borderId="0" xfId="4" applyFont="1" applyFill="1" applyBorder="1" applyAlignment="1">
      <alignment vertical="top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9" fillId="0" borderId="0" xfId="1" applyFont="1" applyFill="1" applyBorder="1" applyAlignment="1">
      <alignment horizontal="center" vertical="center" wrapText="1"/>
    </xf>
    <xf numFmtId="164" fontId="6" fillId="0" borderId="0" xfId="1" applyFont="1" applyFill="1" applyBorder="1" applyAlignment="1">
      <alignment horizontal="center" vertical="center" wrapText="1"/>
    </xf>
    <xf numFmtId="164" fontId="0" fillId="0" borderId="0" xfId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26" fillId="0" borderId="0" xfId="4" applyFont="1" applyFill="1" applyBorder="1"/>
    <xf numFmtId="0" fontId="24" fillId="0" borderId="0" xfId="4" applyFont="1" applyFill="1" applyBorder="1" applyAlignment="1">
      <alignment vertical="top"/>
    </xf>
    <xf numFmtId="0" fontId="26" fillId="0" borderId="0" xfId="4" applyFont="1" applyFill="1" applyBorder="1" applyAlignment="1">
      <alignment vertical="top"/>
    </xf>
  </cellXfs>
  <cellStyles count="5">
    <cellStyle name="Обычный" xfId="0" builtinId="0"/>
    <cellStyle name="Обычный 2" xfId="2"/>
    <cellStyle name="Обычный_РШИ План ФХД на 29.06.2015" xfId="4"/>
    <cellStyle name="Финансовый" xfId="1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8881</xdr:colOff>
      <xdr:row>40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5031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599431</xdr:colOff>
      <xdr:row>52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5031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opLeftCell="A4" workbookViewId="0"/>
  </sheetViews>
  <sheetFormatPr defaultColWidth="8.85546875" defaultRowHeight="15" x14ac:dyDescent="0.25"/>
  <cols>
    <col min="1" max="1" width="18.5703125" style="3" customWidth="1"/>
    <col min="2" max="2" width="20.5703125" style="3" customWidth="1"/>
    <col min="3" max="3" width="25.85546875" style="3" customWidth="1"/>
    <col min="4" max="4" width="3" style="3" customWidth="1"/>
    <col min="5" max="5" width="15" style="3" customWidth="1"/>
    <col min="6" max="6" width="17.5703125" style="3" customWidth="1"/>
    <col min="7" max="16384" width="8.85546875" style="3"/>
  </cols>
  <sheetData>
    <row r="1" spans="1:9" x14ac:dyDescent="0.25">
      <c r="A1" s="21"/>
      <c r="B1" s="21"/>
      <c r="C1" s="21"/>
      <c r="D1" s="21"/>
      <c r="E1" s="250"/>
      <c r="F1" s="250"/>
      <c r="G1" s="21"/>
      <c r="H1" s="21"/>
      <c r="I1" s="21"/>
    </row>
    <row r="2" spans="1:9" ht="22.5" customHeight="1" x14ac:dyDescent="0.25">
      <c r="A2" s="21"/>
      <c r="B2" s="21"/>
      <c r="C2" s="251"/>
      <c r="D2" s="251"/>
      <c r="E2" s="251"/>
      <c r="F2" s="251"/>
      <c r="G2" s="21"/>
      <c r="H2" s="21"/>
      <c r="I2" s="21"/>
    </row>
    <row r="3" spans="1:9" x14ac:dyDescent="0.25">
      <c r="A3" s="21"/>
      <c r="B3" s="21"/>
      <c r="C3" s="252"/>
      <c r="D3" s="21"/>
      <c r="E3" s="250"/>
      <c r="F3" s="250"/>
      <c r="G3" s="21"/>
      <c r="H3" s="21"/>
      <c r="I3" s="21"/>
    </row>
    <row r="4" spans="1:9" ht="15" customHeight="1" x14ac:dyDescent="0.25">
      <c r="A4" s="21"/>
      <c r="B4" s="21"/>
      <c r="C4" s="251"/>
      <c r="D4" s="251"/>
      <c r="E4" s="251"/>
      <c r="F4" s="251"/>
      <c r="G4" s="21"/>
      <c r="H4" s="21"/>
      <c r="I4" s="21"/>
    </row>
    <row r="5" spans="1:9" x14ac:dyDescent="0.25">
      <c r="A5" s="21"/>
      <c r="B5" s="21"/>
      <c r="C5" s="21"/>
      <c r="D5" s="21"/>
      <c r="E5" s="250"/>
      <c r="F5" s="250"/>
      <c r="G5" s="21"/>
      <c r="H5" s="21"/>
      <c r="I5" s="21"/>
    </row>
    <row r="6" spans="1:9" x14ac:dyDescent="0.25">
      <c r="A6" s="21"/>
      <c r="B6" s="21"/>
      <c r="C6" s="21"/>
      <c r="D6" s="21"/>
      <c r="E6" s="251"/>
      <c r="F6" s="251"/>
      <c r="G6" s="21"/>
      <c r="H6" s="21"/>
      <c r="I6" s="21"/>
    </row>
    <row r="7" spans="1:9" x14ac:dyDescent="0.25">
      <c r="A7" s="21"/>
      <c r="B7" s="21"/>
      <c r="C7" s="21"/>
      <c r="D7" s="21"/>
      <c r="E7" s="21"/>
      <c r="F7" s="21"/>
      <c r="G7" s="21"/>
      <c r="H7" s="21"/>
      <c r="I7" s="21"/>
    </row>
    <row r="8" spans="1:9" x14ac:dyDescent="0.25">
      <c r="A8" s="21"/>
      <c r="B8" s="21"/>
      <c r="C8" s="21"/>
      <c r="D8" s="21"/>
      <c r="E8" s="21"/>
      <c r="F8" s="21"/>
      <c r="G8" s="21"/>
      <c r="H8" s="21"/>
      <c r="I8" s="21"/>
    </row>
    <row r="9" spans="1:9" ht="20.25" x14ac:dyDescent="0.25">
      <c r="A9" s="21"/>
      <c r="B9" s="253"/>
      <c r="C9" s="253"/>
      <c r="D9" s="253"/>
      <c r="E9" s="253"/>
      <c r="F9" s="253"/>
      <c r="G9" s="21"/>
      <c r="H9" s="21"/>
      <c r="I9" s="21"/>
    </row>
    <row r="10" spans="1:9" ht="20.25" x14ac:dyDescent="0.25">
      <c r="A10" s="21"/>
      <c r="B10" s="253"/>
      <c r="C10" s="253"/>
      <c r="D10" s="253"/>
      <c r="E10" s="253"/>
      <c r="F10" s="253"/>
      <c r="G10" s="21"/>
      <c r="H10" s="21"/>
      <c r="I10" s="21"/>
    </row>
    <row r="11" spans="1:9" ht="20.25" x14ac:dyDescent="0.25">
      <c r="A11" s="21"/>
      <c r="B11" s="254"/>
      <c r="C11" s="254"/>
      <c r="D11" s="254"/>
      <c r="E11" s="254"/>
      <c r="F11" s="254"/>
      <c r="G11" s="21"/>
      <c r="H11" s="21"/>
      <c r="I11" s="21"/>
    </row>
    <row r="12" spans="1:9" ht="20.25" customHeight="1" x14ac:dyDescent="0.25">
      <c r="A12" s="253"/>
      <c r="B12" s="253"/>
      <c r="C12" s="253"/>
      <c r="D12" s="253"/>
      <c r="E12" s="253"/>
      <c r="F12" s="253"/>
      <c r="G12" s="21"/>
      <c r="H12" s="21"/>
      <c r="I12" s="21"/>
    </row>
    <row r="13" spans="1:9" ht="20.25" x14ac:dyDescent="0.25">
      <c r="A13" s="21"/>
      <c r="B13" s="254"/>
      <c r="C13" s="254"/>
      <c r="D13" s="254"/>
      <c r="E13" s="254"/>
      <c r="F13" s="254"/>
      <c r="G13" s="21"/>
      <c r="H13" s="21"/>
      <c r="I13" s="21"/>
    </row>
    <row r="14" spans="1:9" ht="20.25" x14ac:dyDescent="0.25">
      <c r="A14" s="21"/>
      <c r="B14" s="254"/>
      <c r="C14" s="254"/>
      <c r="D14" s="254"/>
      <c r="E14" s="254"/>
      <c r="F14" s="254"/>
      <c r="G14" s="21"/>
      <c r="H14" s="21"/>
      <c r="I14" s="21"/>
    </row>
    <row r="15" spans="1:9" ht="24" customHeight="1" x14ac:dyDescent="0.25">
      <c r="A15" s="255"/>
      <c r="B15" s="256"/>
      <c r="C15" s="256"/>
      <c r="D15" s="254"/>
      <c r="E15" s="254"/>
      <c r="F15" s="257"/>
      <c r="G15" s="21"/>
      <c r="H15" s="21"/>
      <c r="I15" s="21"/>
    </row>
    <row r="16" spans="1:9" ht="30" customHeight="1" x14ac:dyDescent="0.25">
      <c r="A16" s="255"/>
      <c r="B16" s="256"/>
      <c r="C16" s="256"/>
      <c r="D16" s="258"/>
      <c r="E16" s="252"/>
      <c r="F16" s="259"/>
      <c r="G16" s="21"/>
      <c r="H16" s="21"/>
      <c r="I16" s="21"/>
    </row>
    <row r="17" spans="1:9" ht="18" customHeight="1" x14ac:dyDescent="0.25">
      <c r="A17" s="21"/>
      <c r="B17" s="254"/>
      <c r="C17" s="260"/>
      <c r="D17" s="260"/>
      <c r="E17" s="260"/>
      <c r="F17" s="261"/>
      <c r="G17" s="21"/>
      <c r="H17" s="21"/>
      <c r="I17" s="21"/>
    </row>
    <row r="18" spans="1:9" ht="18" customHeight="1" x14ac:dyDescent="0.25">
      <c r="A18" s="21"/>
      <c r="B18" s="21"/>
      <c r="C18" s="21"/>
      <c r="D18" s="21"/>
      <c r="E18" s="252"/>
      <c r="F18" s="261"/>
      <c r="G18" s="21"/>
      <c r="H18" s="21"/>
      <c r="I18" s="21"/>
    </row>
    <row r="19" spans="1:9" ht="24" customHeight="1" x14ac:dyDescent="0.25">
      <c r="A19" s="21"/>
      <c r="B19" s="21"/>
      <c r="C19" s="21"/>
      <c r="D19" s="21"/>
      <c r="E19" s="252"/>
      <c r="F19" s="261"/>
      <c r="G19" s="21"/>
      <c r="H19" s="21"/>
      <c r="I19" s="21"/>
    </row>
    <row r="20" spans="1:9" ht="24" customHeight="1" x14ac:dyDescent="0.25">
      <c r="A20" s="21"/>
      <c r="B20" s="262"/>
      <c r="C20" s="21"/>
      <c r="D20" s="21"/>
      <c r="E20" s="252"/>
      <c r="F20" s="261"/>
      <c r="G20" s="21"/>
      <c r="H20" s="21"/>
      <c r="I20" s="21"/>
    </row>
    <row r="21" spans="1:9" ht="24" customHeight="1" x14ac:dyDescent="0.25">
      <c r="A21" s="21"/>
      <c r="B21" s="21"/>
      <c r="C21" s="21"/>
      <c r="D21" s="21"/>
      <c r="E21" s="252"/>
      <c r="F21" s="261"/>
      <c r="G21" s="21"/>
      <c r="H21" s="21"/>
      <c r="I21" s="21"/>
    </row>
    <row r="22" spans="1:9" ht="24" customHeight="1" x14ac:dyDescent="0.25">
      <c r="A22" s="21"/>
      <c r="B22" s="21"/>
      <c r="C22" s="251"/>
      <c r="D22" s="251"/>
      <c r="E22" s="251"/>
      <c r="F22" s="261"/>
      <c r="G22" s="21"/>
      <c r="H22" s="21"/>
      <c r="I22" s="21"/>
    </row>
    <row r="23" spans="1:9" ht="39.75" customHeight="1" x14ac:dyDescent="0.25">
      <c r="A23" s="21"/>
      <c r="B23" s="262"/>
      <c r="C23" s="260"/>
      <c r="D23" s="260"/>
      <c r="E23" s="260"/>
      <c r="F23" s="261"/>
      <c r="G23" s="21"/>
      <c r="H23" s="21"/>
      <c r="I23" s="21"/>
    </row>
    <row r="24" spans="1:9" ht="24" customHeight="1" x14ac:dyDescent="0.25">
      <c r="A24" s="21"/>
      <c r="B24" s="262"/>
      <c r="C24" s="262"/>
      <c r="D24" s="21"/>
      <c r="E24" s="263"/>
      <c r="F24" s="21"/>
      <c r="G24" s="21"/>
      <c r="H24" s="21"/>
      <c r="I24" s="21"/>
    </row>
    <row r="25" spans="1:9" ht="24" customHeight="1" x14ac:dyDescent="0.25">
      <c r="A25" s="21"/>
      <c r="B25" s="250"/>
      <c r="C25" s="250"/>
      <c r="D25" s="21"/>
      <c r="E25" s="263"/>
      <c r="F25" s="21"/>
      <c r="G25" s="21"/>
      <c r="H25" s="21"/>
      <c r="I25" s="21"/>
    </row>
    <row r="26" spans="1:9" ht="24" customHeight="1" x14ac:dyDescent="0.25">
      <c r="A26" s="21"/>
      <c r="B26" s="264"/>
      <c r="C26" s="257"/>
      <c r="D26" s="21"/>
      <c r="E26" s="263"/>
      <c r="F26" s="21"/>
      <c r="G26" s="21"/>
      <c r="H26" s="21"/>
      <c r="I26" s="21"/>
    </row>
    <row r="27" spans="1:9" ht="27.75" customHeight="1" x14ac:dyDescent="0.25">
      <c r="A27" s="21"/>
      <c r="B27" s="262"/>
      <c r="C27" s="21"/>
      <c r="D27" s="21"/>
      <c r="E27" s="263"/>
      <c r="F27" s="21"/>
      <c r="G27" s="21"/>
      <c r="H27" s="21"/>
      <c r="I27" s="21"/>
    </row>
    <row r="28" spans="1:9" ht="24" customHeight="1" x14ac:dyDescent="0.25">
      <c r="A28" s="21"/>
      <c r="B28" s="262"/>
      <c r="C28" s="21"/>
      <c r="D28" s="21"/>
      <c r="E28" s="263"/>
      <c r="F28" s="20"/>
      <c r="G28" s="21"/>
      <c r="H28" s="21"/>
      <c r="I28" s="21"/>
    </row>
    <row r="29" spans="1:9" ht="24" customHeight="1" x14ac:dyDescent="0.25">
      <c r="A29" s="21"/>
      <c r="B29" s="262"/>
      <c r="C29" s="21"/>
      <c r="D29" s="21"/>
      <c r="E29" s="263"/>
      <c r="F29" s="20"/>
      <c r="G29" s="21"/>
      <c r="H29" s="21"/>
      <c r="I29" s="21"/>
    </row>
    <row r="30" spans="1:9" x14ac:dyDescent="0.25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5" customHeight="1" x14ac:dyDescent="0.25">
      <c r="A31" s="21"/>
      <c r="B31" s="265"/>
      <c r="C31" s="266"/>
      <c r="D31" s="266"/>
      <c r="E31" s="266"/>
      <c r="F31" s="21"/>
      <c r="G31" s="21"/>
      <c r="H31" s="21"/>
      <c r="I31" s="21"/>
    </row>
  </sheetData>
  <mergeCells count="16">
    <mergeCell ref="E6:F6"/>
    <mergeCell ref="E1:F1"/>
    <mergeCell ref="E3:F3"/>
    <mergeCell ref="E5:F5"/>
    <mergeCell ref="C2:F2"/>
    <mergeCell ref="C4:F4"/>
    <mergeCell ref="A15:A16"/>
    <mergeCell ref="B15:C16"/>
    <mergeCell ref="C22:E22"/>
    <mergeCell ref="C23:E23"/>
    <mergeCell ref="A12:F12"/>
    <mergeCell ref="C31:E31"/>
    <mergeCell ref="B9:F9"/>
    <mergeCell ref="B10:F10"/>
    <mergeCell ref="B25:C25"/>
    <mergeCell ref="C17:E1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6" workbookViewId="0">
      <selection activeCell="G32" sqref="G32"/>
    </sheetView>
  </sheetViews>
  <sheetFormatPr defaultColWidth="8.85546875" defaultRowHeight="15" x14ac:dyDescent="0.25"/>
  <cols>
    <col min="1" max="1" width="32.5703125" style="1" customWidth="1"/>
    <col min="2" max="2" width="19.42578125" style="1" customWidth="1"/>
    <col min="3" max="4" width="17.42578125" style="1" customWidth="1"/>
    <col min="5" max="16384" width="8.85546875" style="1"/>
  </cols>
  <sheetData>
    <row r="1" spans="1:4" ht="19.149999999999999" customHeight="1" x14ac:dyDescent="0.25">
      <c r="A1" s="156" t="s">
        <v>0</v>
      </c>
      <c r="B1" s="156"/>
      <c r="C1" s="156"/>
      <c r="D1" s="156"/>
    </row>
    <row r="2" spans="1:4" ht="22.5" customHeight="1" x14ac:dyDescent="0.25">
      <c r="A2" s="128" t="s">
        <v>303</v>
      </c>
      <c r="B2" s="128"/>
      <c r="C2" s="128"/>
      <c r="D2" s="128"/>
    </row>
    <row r="3" spans="1:4" ht="18" customHeight="1" x14ac:dyDescent="0.25">
      <c r="A3" s="108" t="s">
        <v>304</v>
      </c>
      <c r="B3" s="108"/>
      <c r="C3" s="108"/>
      <c r="D3" s="108"/>
    </row>
    <row r="4" spans="1:4" ht="32.25" customHeight="1" x14ac:dyDescent="0.25">
      <c r="A4" s="134" t="s">
        <v>305</v>
      </c>
      <c r="B4" s="131"/>
      <c r="C4" s="131"/>
      <c r="D4" s="131"/>
    </row>
    <row r="5" spans="1:4" ht="19.5" customHeight="1" x14ac:dyDescent="0.25">
      <c r="A5" s="132" t="s">
        <v>306</v>
      </c>
      <c r="B5" s="133"/>
      <c r="C5" s="133"/>
      <c r="D5" s="133"/>
    </row>
    <row r="6" spans="1:4" ht="15" customHeight="1" x14ac:dyDescent="0.25">
      <c r="A6" s="109" t="s">
        <v>307</v>
      </c>
      <c r="B6" s="109"/>
      <c r="C6" s="109"/>
      <c r="D6" s="109"/>
    </row>
    <row r="7" spans="1:4" ht="17.25" customHeight="1" x14ac:dyDescent="0.25">
      <c r="A7" s="108" t="s">
        <v>308</v>
      </c>
      <c r="B7" s="108"/>
      <c r="C7" s="108"/>
      <c r="D7" s="108"/>
    </row>
    <row r="8" spans="1:4" ht="15.75" x14ac:dyDescent="0.25">
      <c r="A8" s="108" t="s">
        <v>309</v>
      </c>
      <c r="B8" s="108"/>
      <c r="C8" s="108"/>
      <c r="D8" s="108"/>
    </row>
    <row r="9" spans="1:4" ht="15.75" x14ac:dyDescent="0.25">
      <c r="A9" s="108" t="s">
        <v>310</v>
      </c>
      <c r="B9" s="108"/>
      <c r="C9" s="108"/>
      <c r="D9" s="108"/>
    </row>
    <row r="10" spans="1:4" ht="12" customHeight="1" x14ac:dyDescent="0.25">
      <c r="A10" s="108" t="s">
        <v>311</v>
      </c>
      <c r="B10" s="108"/>
      <c r="C10" s="108"/>
      <c r="D10" s="108"/>
    </row>
    <row r="11" spans="1:4" ht="68.25" customHeight="1" x14ac:dyDescent="0.25">
      <c r="A11" s="130" t="s">
        <v>312</v>
      </c>
      <c r="B11" s="131"/>
      <c r="C11" s="131"/>
      <c r="D11" s="131"/>
    </row>
    <row r="12" spans="1:4" ht="2.25" customHeight="1" x14ac:dyDescent="0.25">
      <c r="A12" s="128"/>
      <c r="B12" s="129"/>
      <c r="C12" s="129"/>
      <c r="D12" s="129"/>
    </row>
    <row r="13" spans="1:4" ht="27" hidden="1" customHeight="1" x14ac:dyDescent="0.25">
      <c r="A13" s="107"/>
      <c r="B13" s="107"/>
      <c r="C13" s="107"/>
      <c r="D13" s="107"/>
    </row>
    <row r="14" spans="1:4" ht="58.5" hidden="1" customHeight="1" x14ac:dyDescent="0.25">
      <c r="A14" s="107"/>
      <c r="B14" s="107"/>
      <c r="C14" s="107"/>
      <c r="D14" s="107"/>
    </row>
    <row r="15" spans="1:4" ht="21" customHeight="1" x14ac:dyDescent="0.25">
      <c r="A15" s="128" t="s">
        <v>319</v>
      </c>
      <c r="B15" s="128"/>
      <c r="C15" s="128"/>
      <c r="D15" s="128"/>
    </row>
    <row r="16" spans="1:4" ht="48" customHeight="1" x14ac:dyDescent="0.25">
      <c r="A16" s="135" t="s">
        <v>313</v>
      </c>
      <c r="B16" s="131"/>
      <c r="C16" s="131"/>
      <c r="D16" s="131"/>
    </row>
    <row r="17" spans="1:4" ht="33" customHeight="1" x14ac:dyDescent="0.25">
      <c r="A17" s="135" t="s">
        <v>314</v>
      </c>
      <c r="B17" s="131"/>
      <c r="C17" s="131"/>
      <c r="D17" s="131"/>
    </row>
    <row r="18" spans="1:4" ht="20.25" customHeight="1" x14ac:dyDescent="0.25">
      <c r="A18" s="128" t="s">
        <v>21</v>
      </c>
      <c r="B18" s="128"/>
      <c r="C18" s="128"/>
      <c r="D18" s="128"/>
    </row>
    <row r="19" spans="1:4" ht="34.5" customHeight="1" x14ac:dyDescent="0.25">
      <c r="A19" s="157" t="s">
        <v>320</v>
      </c>
      <c r="B19" s="157"/>
      <c r="C19" s="157"/>
      <c r="D19" s="157"/>
    </row>
    <row r="20" spans="1:4" ht="31.5" customHeight="1" x14ac:dyDescent="0.25">
      <c r="A20" s="157" t="s">
        <v>321</v>
      </c>
      <c r="B20" s="157"/>
      <c r="C20" s="157"/>
      <c r="D20" s="157"/>
    </row>
    <row r="21" spans="1:4" ht="36" customHeight="1" x14ac:dyDescent="0.25">
      <c r="A21" s="157" t="s">
        <v>322</v>
      </c>
      <c r="B21" s="157"/>
      <c r="C21" s="157"/>
      <c r="D21" s="157"/>
    </row>
    <row r="22" spans="1:4" ht="32.25" customHeight="1" x14ac:dyDescent="0.25">
      <c r="A22" s="157" t="s">
        <v>323</v>
      </c>
      <c r="B22" s="157"/>
      <c r="C22" s="157"/>
      <c r="D22" s="157"/>
    </row>
    <row r="23" spans="1:4" ht="28.5" customHeight="1" x14ac:dyDescent="0.25">
      <c r="A23" s="157" t="s">
        <v>324</v>
      </c>
      <c r="B23" s="157"/>
      <c r="C23" s="157"/>
      <c r="D23" s="157"/>
    </row>
    <row r="24" spans="1:4" ht="38.25" customHeight="1" x14ac:dyDescent="0.25">
      <c r="A24" s="157" t="s">
        <v>325</v>
      </c>
      <c r="B24" s="157"/>
      <c r="C24" s="157"/>
      <c r="D24" s="157"/>
    </row>
    <row r="25" spans="1:4" ht="33" customHeight="1" x14ac:dyDescent="0.25">
      <c r="A25" s="159" t="s">
        <v>326</v>
      </c>
      <c r="B25" s="159"/>
      <c r="C25" s="159"/>
      <c r="D25" s="159"/>
    </row>
    <row r="26" spans="1:4" ht="26.25" customHeight="1" x14ac:dyDescent="0.25">
      <c r="A26" s="157" t="s">
        <v>327</v>
      </c>
      <c r="B26" s="157"/>
      <c r="C26" s="157"/>
      <c r="D26" s="157"/>
    </row>
    <row r="27" spans="1:4" ht="13.5" hidden="1" customHeight="1" x14ac:dyDescent="0.25">
      <c r="A27" s="157"/>
      <c r="B27" s="157"/>
      <c r="C27" s="157"/>
      <c r="D27" s="157"/>
    </row>
    <row r="28" spans="1:4" ht="22.5" customHeight="1" x14ac:dyDescent="0.25">
      <c r="A28" s="158" t="s">
        <v>22</v>
      </c>
      <c r="B28" s="158"/>
      <c r="C28" s="158"/>
      <c r="D28" s="158"/>
    </row>
    <row r="29" spans="1:4" ht="28.5" customHeight="1" x14ac:dyDescent="0.25">
      <c r="A29" s="157" t="s">
        <v>315</v>
      </c>
      <c r="B29" s="157" t="s">
        <v>315</v>
      </c>
      <c r="C29" s="157" t="s">
        <v>315</v>
      </c>
      <c r="D29" s="157" t="s">
        <v>315</v>
      </c>
    </row>
    <row r="30" spans="1:4" ht="32.25" customHeight="1" x14ac:dyDescent="0.25">
      <c r="A30" s="157" t="s">
        <v>316</v>
      </c>
      <c r="B30" s="157" t="s">
        <v>316</v>
      </c>
      <c r="C30" s="157" t="s">
        <v>316</v>
      </c>
      <c r="D30" s="157" t="s">
        <v>316</v>
      </c>
    </row>
    <row r="31" spans="1:4" ht="33.75" customHeight="1" x14ac:dyDescent="0.25">
      <c r="A31" s="157" t="s">
        <v>317</v>
      </c>
      <c r="B31" s="157" t="s">
        <v>317</v>
      </c>
      <c r="C31" s="157" t="s">
        <v>317</v>
      </c>
      <c r="D31" s="157" t="s">
        <v>317</v>
      </c>
    </row>
    <row r="32" spans="1:4" ht="45" customHeight="1" x14ac:dyDescent="0.25">
      <c r="A32" s="157" t="s">
        <v>318</v>
      </c>
      <c r="B32" s="157" t="s">
        <v>318</v>
      </c>
      <c r="C32" s="157" t="s">
        <v>318</v>
      </c>
      <c r="D32" s="157" t="s">
        <v>318</v>
      </c>
    </row>
    <row r="33" spans="1:4" ht="15.75" x14ac:dyDescent="0.25">
      <c r="A33" s="155" t="s">
        <v>12</v>
      </c>
      <c r="B33" s="155"/>
      <c r="C33" s="155"/>
      <c r="D33" s="155"/>
    </row>
    <row r="34" spans="1:4" ht="36.75" customHeight="1" x14ac:dyDescent="0.25">
      <c r="A34" s="148" t="s">
        <v>1</v>
      </c>
      <c r="B34" s="149"/>
      <c r="C34" s="149"/>
      <c r="D34" s="12" t="s">
        <v>3</v>
      </c>
    </row>
    <row r="35" spans="1:4" ht="15.75" x14ac:dyDescent="0.25">
      <c r="A35" s="150" t="s">
        <v>14</v>
      </c>
      <c r="B35" s="151"/>
      <c r="C35" s="152"/>
      <c r="D35" s="153">
        <v>365836.74</v>
      </c>
    </row>
    <row r="36" spans="1:4" ht="15" customHeight="1" x14ac:dyDescent="0.25">
      <c r="A36" s="9" t="s">
        <v>2</v>
      </c>
      <c r="B36" s="10"/>
      <c r="C36" s="11"/>
      <c r="D36" s="154"/>
    </row>
    <row r="37" spans="1:4" ht="15.75" x14ac:dyDescent="0.25">
      <c r="A37" s="150" t="s">
        <v>15</v>
      </c>
      <c r="B37" s="151"/>
      <c r="C37" s="152"/>
      <c r="D37" s="56">
        <v>365836.74</v>
      </c>
    </row>
    <row r="38" spans="1:4" ht="15" customHeight="1" x14ac:dyDescent="0.25">
      <c r="A38" s="150" t="s">
        <v>16</v>
      </c>
      <c r="B38" s="151"/>
      <c r="C38" s="152"/>
      <c r="D38" s="42">
        <v>0</v>
      </c>
    </row>
    <row r="39" spans="1:4" ht="15.75" x14ac:dyDescent="0.25">
      <c r="A39" s="150" t="s">
        <v>17</v>
      </c>
      <c r="B39" s="151"/>
      <c r="C39" s="152"/>
      <c r="D39" s="42">
        <v>0</v>
      </c>
    </row>
    <row r="40" spans="1:4" ht="15.75" customHeight="1" x14ac:dyDescent="0.25"/>
    <row r="41" spans="1:4" ht="15.75" x14ac:dyDescent="0.25">
      <c r="A41" s="155" t="s">
        <v>20</v>
      </c>
      <c r="B41" s="155"/>
      <c r="C41" s="155"/>
      <c r="D41" s="155"/>
    </row>
    <row r="42" spans="1:4" ht="36.75" customHeight="1" x14ac:dyDescent="0.25">
      <c r="A42" s="148" t="s">
        <v>1</v>
      </c>
      <c r="B42" s="149"/>
      <c r="C42" s="149"/>
      <c r="D42" s="12" t="s">
        <v>3</v>
      </c>
    </row>
    <row r="43" spans="1:4" ht="35.25" customHeight="1" x14ac:dyDescent="0.25">
      <c r="A43" s="150" t="s">
        <v>18</v>
      </c>
      <c r="B43" s="151"/>
      <c r="C43" s="152"/>
      <c r="D43" s="153">
        <v>3952673.36</v>
      </c>
    </row>
    <row r="44" spans="1:4" ht="21.75" customHeight="1" x14ac:dyDescent="0.25">
      <c r="A44" s="9" t="s">
        <v>2</v>
      </c>
      <c r="B44" s="10"/>
      <c r="C44" s="11"/>
      <c r="D44" s="154"/>
    </row>
    <row r="45" spans="1:4" ht="40.5" customHeight="1" x14ac:dyDescent="0.25">
      <c r="A45" s="150" t="s">
        <v>19</v>
      </c>
      <c r="B45" s="151"/>
      <c r="C45" s="152"/>
      <c r="D45" s="56">
        <v>2434509.14</v>
      </c>
    </row>
    <row r="47" spans="1:4" ht="32.25" customHeight="1" x14ac:dyDescent="0.25">
      <c r="A47" s="92" t="s">
        <v>13</v>
      </c>
      <c r="B47" s="92"/>
      <c r="C47" s="92"/>
      <c r="D47" s="92"/>
    </row>
    <row r="48" spans="1:4" ht="37.5" customHeight="1" x14ac:dyDescent="0.25">
      <c r="A48" s="90" t="s">
        <v>328</v>
      </c>
      <c r="B48" s="90"/>
      <c r="C48" s="90"/>
      <c r="D48" s="90"/>
    </row>
    <row r="49" spans="1:4" ht="36" customHeight="1" x14ac:dyDescent="0.25">
      <c r="A49" s="138" t="s">
        <v>1</v>
      </c>
      <c r="B49" s="139"/>
      <c r="C49" s="140"/>
      <c r="D49" s="55" t="s">
        <v>23</v>
      </c>
    </row>
    <row r="50" spans="1:4" ht="27" customHeight="1" x14ac:dyDescent="0.25">
      <c r="A50" s="141" t="s">
        <v>35</v>
      </c>
      <c r="B50" s="142"/>
      <c r="C50" s="143"/>
      <c r="D50" s="57">
        <v>5801940.3200000003</v>
      </c>
    </row>
    <row r="51" spans="1:4" ht="35.25" customHeight="1" x14ac:dyDescent="0.25">
      <c r="A51" s="13" t="s">
        <v>24</v>
      </c>
      <c r="B51" s="14"/>
      <c r="C51" s="14"/>
      <c r="D51" s="58">
        <v>365836.74</v>
      </c>
    </row>
    <row r="52" spans="1:4" ht="32.25" customHeight="1" x14ac:dyDescent="0.25">
      <c r="A52" s="13" t="s">
        <v>25</v>
      </c>
      <c r="B52" s="14"/>
      <c r="C52" s="14"/>
      <c r="D52" s="59">
        <v>114762.8</v>
      </c>
    </row>
    <row r="53" spans="1:4" x14ac:dyDescent="0.25">
      <c r="A53" s="136" t="s">
        <v>26</v>
      </c>
      <c r="B53" s="137"/>
      <c r="C53" s="14"/>
      <c r="D53" s="60">
        <v>2434509.14</v>
      </c>
    </row>
    <row r="54" spans="1:4" ht="33" customHeight="1" x14ac:dyDescent="0.25">
      <c r="A54" s="13" t="s">
        <v>25</v>
      </c>
      <c r="B54" s="14"/>
      <c r="C54" s="14"/>
      <c r="D54" s="61">
        <v>152922.18</v>
      </c>
    </row>
    <row r="55" spans="1:4" ht="24.75" customHeight="1" x14ac:dyDescent="0.25">
      <c r="A55" s="144" t="s">
        <v>34</v>
      </c>
      <c r="B55" s="145"/>
      <c r="C55" s="146"/>
      <c r="D55" s="57">
        <f>D56+D59+D60+D61</f>
        <v>18024.349999999999</v>
      </c>
    </row>
    <row r="56" spans="1:4" ht="32.25" customHeight="1" x14ac:dyDescent="0.25">
      <c r="A56" s="136" t="s">
        <v>27</v>
      </c>
      <c r="B56" s="137"/>
      <c r="C56" s="14"/>
      <c r="D56" s="58">
        <v>11040</v>
      </c>
    </row>
    <row r="57" spans="1:4" x14ac:dyDescent="0.25">
      <c r="A57" s="136" t="s">
        <v>28</v>
      </c>
      <c r="B57" s="137"/>
      <c r="C57" s="14"/>
      <c r="D57" s="61">
        <v>0</v>
      </c>
    </row>
    <row r="58" spans="1:4" x14ac:dyDescent="0.25">
      <c r="A58" s="137" t="s">
        <v>29</v>
      </c>
      <c r="B58" s="137"/>
      <c r="C58" s="147"/>
      <c r="D58" s="61"/>
    </row>
    <row r="59" spans="1:4" x14ac:dyDescent="0.25">
      <c r="A59" s="13" t="s">
        <v>30</v>
      </c>
      <c r="B59" s="14"/>
      <c r="C59" s="14"/>
      <c r="D59" s="61"/>
    </row>
    <row r="60" spans="1:4" x14ac:dyDescent="0.25">
      <c r="A60" s="136" t="s">
        <v>31</v>
      </c>
      <c r="B60" s="137"/>
      <c r="C60" s="14"/>
      <c r="D60" s="61">
        <v>0</v>
      </c>
    </row>
    <row r="61" spans="1:4" x14ac:dyDescent="0.25">
      <c r="A61" s="136" t="s">
        <v>32</v>
      </c>
      <c r="B61" s="137"/>
      <c r="C61" s="14"/>
      <c r="D61" s="61">
        <v>6984.35</v>
      </c>
    </row>
    <row r="62" spans="1:4" x14ac:dyDescent="0.25">
      <c r="A62" s="15" t="s">
        <v>33</v>
      </c>
      <c r="B62" s="16"/>
      <c r="C62" s="16"/>
      <c r="D62" s="57">
        <f>D63+D64</f>
        <v>130893.05</v>
      </c>
    </row>
    <row r="63" spans="1:4" ht="30" x14ac:dyDescent="0.25">
      <c r="A63" s="13" t="s">
        <v>36</v>
      </c>
      <c r="B63" s="14"/>
      <c r="C63" s="14"/>
      <c r="D63" s="61"/>
    </row>
    <row r="64" spans="1:4" x14ac:dyDescent="0.25">
      <c r="A64" s="13" t="s">
        <v>37</v>
      </c>
      <c r="B64" s="14"/>
      <c r="C64" s="14"/>
      <c r="D64" s="61">
        <v>130893.05</v>
      </c>
    </row>
    <row r="65" spans="1:4" x14ac:dyDescent="0.25">
      <c r="A65" s="136" t="s">
        <v>38</v>
      </c>
      <c r="B65" s="137"/>
      <c r="C65" s="14"/>
      <c r="D65" s="61"/>
    </row>
  </sheetData>
  <mergeCells count="46">
    <mergeCell ref="A22:D22"/>
    <mergeCell ref="A23:D23"/>
    <mergeCell ref="A24:D24"/>
    <mergeCell ref="A25:D25"/>
    <mergeCell ref="A16:D16"/>
    <mergeCell ref="D35:D36"/>
    <mergeCell ref="A1:D1"/>
    <mergeCell ref="A32:D32"/>
    <mergeCell ref="A33:D33"/>
    <mergeCell ref="A26:D26"/>
    <mergeCell ref="A27:D27"/>
    <mergeCell ref="A28:D28"/>
    <mergeCell ref="A29:D29"/>
    <mergeCell ref="A30:D30"/>
    <mergeCell ref="A31:D31"/>
    <mergeCell ref="A20:D20"/>
    <mergeCell ref="A21:D21"/>
    <mergeCell ref="A2:D2"/>
    <mergeCell ref="A15:D15"/>
    <mergeCell ref="A18:D18"/>
    <mergeCell ref="A19:D19"/>
    <mergeCell ref="A34:C34"/>
    <mergeCell ref="A35:C35"/>
    <mergeCell ref="A37:C37"/>
    <mergeCell ref="A38:C38"/>
    <mergeCell ref="A39:C39"/>
    <mergeCell ref="A42:C42"/>
    <mergeCell ref="A43:C43"/>
    <mergeCell ref="D43:D44"/>
    <mergeCell ref="A45:C45"/>
    <mergeCell ref="A41:D41"/>
    <mergeCell ref="A65:B65"/>
    <mergeCell ref="A60:B60"/>
    <mergeCell ref="A61:B61"/>
    <mergeCell ref="A49:C49"/>
    <mergeCell ref="A50:C50"/>
    <mergeCell ref="A55:C55"/>
    <mergeCell ref="A57:B57"/>
    <mergeCell ref="A58:C58"/>
    <mergeCell ref="A53:B53"/>
    <mergeCell ref="A56:B56"/>
    <mergeCell ref="A12:D12"/>
    <mergeCell ref="A11:D11"/>
    <mergeCell ref="A5:D5"/>
    <mergeCell ref="A4:D4"/>
    <mergeCell ref="A17:D17"/>
  </mergeCells>
  <pageMargins left="0.70866141732283472" right="0.39370078740157483" top="0.35433070866141736" bottom="0.35433070866141736" header="0.11811023622047245" footer="0.11811023622047245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opLeftCell="A31" workbookViewId="0">
      <selection activeCell="E39" sqref="E39:F39"/>
    </sheetView>
  </sheetViews>
  <sheetFormatPr defaultColWidth="8.85546875" defaultRowHeight="15" x14ac:dyDescent="0.25"/>
  <cols>
    <col min="1" max="1" width="14.85546875" style="1" customWidth="1"/>
    <col min="2" max="2" width="9" style="1" customWidth="1"/>
    <col min="3" max="3" width="26.140625" style="1" customWidth="1"/>
    <col min="4" max="4" width="16.140625" style="1" customWidth="1"/>
    <col min="5" max="5" width="14" style="1" customWidth="1"/>
    <col min="6" max="6" width="12.7109375" style="1" customWidth="1"/>
    <col min="7" max="12" width="14" style="1" customWidth="1"/>
    <col min="13" max="16384" width="8.85546875" style="1"/>
  </cols>
  <sheetData>
    <row r="1" spans="1:12" s="2" customFormat="1" ht="34.5" customHeight="1" x14ac:dyDescent="0.25">
      <c r="A1" s="162" t="s">
        <v>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2.5" customHeight="1" x14ac:dyDescent="0.25">
      <c r="A2" s="164" t="s">
        <v>381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21" customHeight="1" x14ac:dyDescent="0.25">
      <c r="A3" s="166" t="s">
        <v>1</v>
      </c>
      <c r="B3" s="166" t="s">
        <v>40</v>
      </c>
      <c r="C3" s="166" t="s">
        <v>41</v>
      </c>
      <c r="D3" s="165" t="s">
        <v>42</v>
      </c>
      <c r="E3" s="165"/>
      <c r="F3" s="165"/>
      <c r="G3" s="165"/>
      <c r="H3" s="165"/>
      <c r="I3" s="165"/>
      <c r="J3" s="165"/>
      <c r="K3" s="165"/>
      <c r="L3" s="165"/>
    </row>
    <row r="4" spans="1:12" x14ac:dyDescent="0.25">
      <c r="A4" s="167"/>
      <c r="B4" s="167"/>
      <c r="C4" s="167"/>
      <c r="D4" s="165" t="s">
        <v>2</v>
      </c>
      <c r="E4" s="165"/>
      <c r="F4" s="165"/>
      <c r="G4" s="165"/>
      <c r="H4" s="165"/>
      <c r="I4" s="165"/>
      <c r="J4" s="165"/>
      <c r="K4" s="165"/>
      <c r="L4" s="165"/>
    </row>
    <row r="5" spans="1:12" ht="84.75" customHeight="1" x14ac:dyDescent="0.25">
      <c r="A5" s="167"/>
      <c r="B5" s="167"/>
      <c r="C5" s="167"/>
      <c r="D5" s="165" t="s">
        <v>43</v>
      </c>
      <c r="E5" s="165" t="s">
        <v>44</v>
      </c>
      <c r="F5" s="165"/>
      <c r="G5" s="165" t="s">
        <v>45</v>
      </c>
      <c r="H5" s="165" t="s">
        <v>46</v>
      </c>
      <c r="I5" s="165" t="s">
        <v>47</v>
      </c>
      <c r="J5" s="165" t="s">
        <v>48</v>
      </c>
      <c r="K5" s="165"/>
      <c r="L5" s="165"/>
    </row>
    <row r="6" spans="1:12" ht="30" customHeight="1" x14ac:dyDescent="0.25">
      <c r="A6" s="168"/>
      <c r="B6" s="168"/>
      <c r="C6" s="168"/>
      <c r="D6" s="165"/>
      <c r="E6" s="165"/>
      <c r="F6" s="165"/>
      <c r="G6" s="165"/>
      <c r="H6" s="165"/>
      <c r="I6" s="165"/>
      <c r="J6" s="165" t="s">
        <v>43</v>
      </c>
      <c r="K6" s="165"/>
      <c r="L6" s="69" t="s">
        <v>49</v>
      </c>
    </row>
    <row r="7" spans="1:12" x14ac:dyDescent="0.25">
      <c r="A7" s="54">
        <v>1</v>
      </c>
      <c r="B7" s="54">
        <v>2</v>
      </c>
      <c r="C7" s="54">
        <v>3</v>
      </c>
      <c r="D7" s="54">
        <v>4</v>
      </c>
      <c r="E7" s="186">
        <v>5</v>
      </c>
      <c r="F7" s="187"/>
      <c r="G7" s="54">
        <v>6</v>
      </c>
      <c r="H7" s="54">
        <v>7</v>
      </c>
      <c r="I7" s="54">
        <v>8</v>
      </c>
      <c r="J7" s="186">
        <v>9</v>
      </c>
      <c r="K7" s="187"/>
      <c r="L7" s="54">
        <v>10</v>
      </c>
    </row>
    <row r="8" spans="1:12" ht="45" x14ac:dyDescent="0.25">
      <c r="A8" s="63" t="s">
        <v>67</v>
      </c>
      <c r="B8" s="64" t="s">
        <v>51</v>
      </c>
      <c r="C8" s="54" t="s">
        <v>57</v>
      </c>
      <c r="D8" s="67">
        <f>D9+D11+D13+D14+D15+D16+D17</f>
        <v>22974369</v>
      </c>
      <c r="E8" s="186" t="s">
        <v>57</v>
      </c>
      <c r="F8" s="187"/>
      <c r="G8" s="54" t="s">
        <v>57</v>
      </c>
      <c r="H8" s="54" t="s">
        <v>57</v>
      </c>
      <c r="I8" s="54" t="s">
        <v>57</v>
      </c>
      <c r="J8" s="179">
        <f>SUM(J9+J11+J13+J14+J16+J17)</f>
        <v>1190000</v>
      </c>
      <c r="K8" s="180"/>
      <c r="L8" s="54" t="s">
        <v>57</v>
      </c>
    </row>
    <row r="9" spans="1:12" ht="45" x14ac:dyDescent="0.25">
      <c r="A9" s="63" t="s">
        <v>50</v>
      </c>
      <c r="B9" s="64" t="s">
        <v>52</v>
      </c>
      <c r="C9" s="64"/>
      <c r="D9" s="54"/>
      <c r="E9" s="171"/>
      <c r="F9" s="172"/>
      <c r="G9" s="54"/>
      <c r="H9" s="54"/>
      <c r="I9" s="54"/>
      <c r="J9" s="160"/>
      <c r="K9" s="175"/>
      <c r="L9" s="54"/>
    </row>
    <row r="10" spans="1:12" x14ac:dyDescent="0.25">
      <c r="A10" s="63"/>
      <c r="B10" s="64"/>
      <c r="C10" s="64"/>
      <c r="D10" s="54"/>
      <c r="E10" s="171"/>
      <c r="F10" s="172"/>
      <c r="G10" s="54"/>
      <c r="H10" s="54"/>
      <c r="I10" s="54"/>
      <c r="J10" s="160"/>
      <c r="K10" s="175"/>
      <c r="L10" s="54"/>
    </row>
    <row r="11" spans="1:12" ht="45" x14ac:dyDescent="0.25">
      <c r="A11" s="63" t="s">
        <v>53</v>
      </c>
      <c r="B11" s="64" t="s">
        <v>54</v>
      </c>
      <c r="C11" s="64"/>
      <c r="D11" s="68">
        <f>E11+I11+J11</f>
        <v>590000</v>
      </c>
      <c r="E11" s="171"/>
      <c r="F11" s="172"/>
      <c r="G11" s="54" t="s">
        <v>57</v>
      </c>
      <c r="H11" s="54" t="s">
        <v>57</v>
      </c>
      <c r="I11" s="54"/>
      <c r="J11" s="179">
        <v>590000</v>
      </c>
      <c r="K11" s="180"/>
      <c r="L11" s="65">
        <v>0</v>
      </c>
    </row>
    <row r="12" spans="1:12" x14ac:dyDescent="0.25">
      <c r="A12" s="63"/>
      <c r="B12" s="64"/>
      <c r="C12" s="64"/>
      <c r="D12" s="54"/>
      <c r="E12" s="171"/>
      <c r="F12" s="172"/>
      <c r="G12" s="54"/>
      <c r="H12" s="54"/>
      <c r="I12" s="54"/>
      <c r="J12" s="173"/>
      <c r="K12" s="174"/>
      <c r="L12" s="54"/>
    </row>
    <row r="13" spans="1:12" ht="90" x14ac:dyDescent="0.25">
      <c r="A13" s="63" t="s">
        <v>55</v>
      </c>
      <c r="B13" s="64" t="s">
        <v>56</v>
      </c>
      <c r="C13" s="64"/>
      <c r="D13" s="54"/>
      <c r="E13" s="171"/>
      <c r="F13" s="172"/>
      <c r="G13" s="54" t="s">
        <v>57</v>
      </c>
      <c r="H13" s="54" t="s">
        <v>57</v>
      </c>
      <c r="I13" s="54" t="s">
        <v>57</v>
      </c>
      <c r="J13" s="173"/>
      <c r="K13" s="174"/>
      <c r="L13" s="54" t="s">
        <v>57</v>
      </c>
    </row>
    <row r="14" spans="1:12" ht="150" x14ac:dyDescent="0.25">
      <c r="A14" s="63" t="s">
        <v>58</v>
      </c>
      <c r="B14" s="64" t="s">
        <v>59</v>
      </c>
      <c r="C14" s="64"/>
      <c r="D14" s="54"/>
      <c r="E14" s="171"/>
      <c r="F14" s="172"/>
      <c r="G14" s="54" t="s">
        <v>57</v>
      </c>
      <c r="H14" s="54" t="s">
        <v>57</v>
      </c>
      <c r="I14" s="54" t="s">
        <v>57</v>
      </c>
      <c r="J14" s="173"/>
      <c r="K14" s="174"/>
      <c r="L14" s="54" t="s">
        <v>57</v>
      </c>
    </row>
    <row r="15" spans="1:12" ht="67.5" customHeight="1" x14ac:dyDescent="0.25">
      <c r="A15" s="63" t="s">
        <v>60</v>
      </c>
      <c r="B15" s="64" t="s">
        <v>61</v>
      </c>
      <c r="C15" s="66" t="s">
        <v>331</v>
      </c>
      <c r="D15" s="68">
        <f>E15+G15+H15</f>
        <v>21784369</v>
      </c>
      <c r="E15" s="169">
        <v>21784369</v>
      </c>
      <c r="F15" s="170"/>
      <c r="G15" s="54"/>
      <c r="H15" s="54"/>
      <c r="I15" s="54" t="s">
        <v>57</v>
      </c>
      <c r="J15" s="173" t="s">
        <v>57</v>
      </c>
      <c r="K15" s="174"/>
      <c r="L15" s="54" t="s">
        <v>57</v>
      </c>
    </row>
    <row r="16" spans="1:12" x14ac:dyDescent="0.25">
      <c r="A16" s="63" t="s">
        <v>62</v>
      </c>
      <c r="B16" s="64" t="s">
        <v>63</v>
      </c>
      <c r="C16" s="64"/>
      <c r="D16" s="110">
        <f>E16+J16</f>
        <v>600000</v>
      </c>
      <c r="E16" s="171"/>
      <c r="F16" s="172"/>
      <c r="G16" s="54" t="s">
        <v>57</v>
      </c>
      <c r="H16" s="54" t="s">
        <v>57</v>
      </c>
      <c r="I16" s="54" t="s">
        <v>57</v>
      </c>
      <c r="J16" s="190">
        <v>600000</v>
      </c>
      <c r="K16" s="191"/>
      <c r="L16" s="54" t="s">
        <v>57</v>
      </c>
    </row>
    <row r="17" spans="1:12" ht="45" x14ac:dyDescent="0.25">
      <c r="A17" s="63" t="s">
        <v>64</v>
      </c>
      <c r="B17" s="64" t="s">
        <v>65</v>
      </c>
      <c r="C17" s="64" t="s">
        <v>57</v>
      </c>
      <c r="D17" s="54"/>
      <c r="E17" s="171"/>
      <c r="F17" s="172"/>
      <c r="G17" s="54" t="s">
        <v>57</v>
      </c>
      <c r="H17" s="54" t="s">
        <v>57</v>
      </c>
      <c r="I17" s="54" t="s">
        <v>57</v>
      </c>
      <c r="J17" s="173"/>
      <c r="K17" s="174"/>
      <c r="L17" s="54" t="s">
        <v>57</v>
      </c>
    </row>
    <row r="18" spans="1:12" x14ac:dyDescent="0.25">
      <c r="A18" s="63"/>
      <c r="B18" s="64"/>
      <c r="C18" s="64"/>
      <c r="D18" s="54"/>
      <c r="E18" s="171"/>
      <c r="F18" s="172"/>
      <c r="G18" s="54"/>
      <c r="H18" s="54"/>
      <c r="I18" s="54"/>
      <c r="J18" s="173"/>
      <c r="K18" s="174"/>
      <c r="L18" s="54"/>
    </row>
    <row r="19" spans="1:12" ht="51" customHeight="1" x14ac:dyDescent="0.25">
      <c r="A19" s="63" t="s">
        <v>66</v>
      </c>
      <c r="B19" s="64" t="s">
        <v>68</v>
      </c>
      <c r="C19" s="64" t="s">
        <v>57</v>
      </c>
      <c r="D19" s="67">
        <f>E19+J19</f>
        <v>22985409</v>
      </c>
      <c r="E19" s="177">
        <f>E20+E32+E34</f>
        <v>21784369</v>
      </c>
      <c r="F19" s="178"/>
      <c r="G19" s="54"/>
      <c r="H19" s="54"/>
      <c r="I19" s="54"/>
      <c r="J19" s="179">
        <f>J20+J32+J34</f>
        <v>1201040</v>
      </c>
      <c r="K19" s="180"/>
      <c r="L19" s="54"/>
    </row>
    <row r="20" spans="1:12" ht="60" x14ac:dyDescent="0.25">
      <c r="A20" s="63" t="s">
        <v>69</v>
      </c>
      <c r="B20" s="64" t="s">
        <v>70</v>
      </c>
      <c r="C20" s="66"/>
      <c r="D20" s="80">
        <f>D23+D22+D24+D25</f>
        <v>21453689</v>
      </c>
      <c r="E20" s="188">
        <f>E22+E23+E24+E25</f>
        <v>21032849</v>
      </c>
      <c r="F20" s="189"/>
      <c r="G20" s="54"/>
      <c r="H20" s="54"/>
      <c r="I20" s="54"/>
      <c r="J20" s="192">
        <f>J23+J22</f>
        <v>420840</v>
      </c>
      <c r="K20" s="193"/>
      <c r="L20" s="54"/>
    </row>
    <row r="21" spans="1:12" x14ac:dyDescent="0.25">
      <c r="A21" s="63" t="s">
        <v>4</v>
      </c>
      <c r="B21" s="64"/>
      <c r="C21" s="66"/>
      <c r="D21" s="80"/>
      <c r="E21" s="121"/>
      <c r="F21" s="122"/>
      <c r="G21" s="62"/>
      <c r="H21" s="62"/>
      <c r="I21" s="62"/>
      <c r="J21" s="119"/>
      <c r="K21" s="120"/>
      <c r="L21" s="62"/>
    </row>
    <row r="22" spans="1:12" x14ac:dyDescent="0.25">
      <c r="A22" s="63" t="s">
        <v>369</v>
      </c>
      <c r="B22" s="64" t="s">
        <v>71</v>
      </c>
      <c r="C22" s="66" t="s">
        <v>367</v>
      </c>
      <c r="D22" s="80">
        <f>E22+J22</f>
        <v>14999216.810000001</v>
      </c>
      <c r="E22" s="188">
        <f>14675991</f>
        <v>14675991</v>
      </c>
      <c r="F22" s="194"/>
      <c r="G22" s="62"/>
      <c r="H22" s="62"/>
      <c r="I22" s="62"/>
      <c r="J22" s="192">
        <v>323225.81</v>
      </c>
      <c r="K22" s="194"/>
      <c r="L22" s="62"/>
    </row>
    <row r="23" spans="1:12" ht="45" x14ac:dyDescent="0.25">
      <c r="A23" s="63" t="s">
        <v>370</v>
      </c>
      <c r="B23" s="64"/>
      <c r="C23" s="66" t="s">
        <v>368</v>
      </c>
      <c r="D23" s="80">
        <f t="shared" ref="D23" si="0">E23+J23</f>
        <v>4529763.1900000004</v>
      </c>
      <c r="E23" s="169">
        <v>4432149</v>
      </c>
      <c r="F23" s="170"/>
      <c r="G23" s="54"/>
      <c r="H23" s="54"/>
      <c r="I23" s="54"/>
      <c r="J23" s="160">
        <f>95795.7+J52</f>
        <v>97614.19</v>
      </c>
      <c r="K23" s="175"/>
      <c r="L23" s="54"/>
    </row>
    <row r="24" spans="1:12" x14ac:dyDescent="0.25">
      <c r="A24" s="63" t="s">
        <v>369</v>
      </c>
      <c r="B24" s="64" t="s">
        <v>71</v>
      </c>
      <c r="C24" s="66" t="s">
        <v>371</v>
      </c>
      <c r="D24" s="80">
        <f>E24+J24</f>
        <v>1478271.13</v>
      </c>
      <c r="E24" s="169">
        <f>442119.82+343970.82+692180.49</f>
        <v>1478271.13</v>
      </c>
      <c r="F24" s="176"/>
      <c r="G24" s="54"/>
      <c r="H24" s="54"/>
      <c r="I24" s="54"/>
      <c r="J24" s="160">
        <v>0</v>
      </c>
      <c r="K24" s="161"/>
      <c r="L24" s="54"/>
    </row>
    <row r="25" spans="1:12" ht="45" x14ac:dyDescent="0.25">
      <c r="A25" s="63" t="s">
        <v>370</v>
      </c>
      <c r="B25" s="64"/>
      <c r="C25" s="66" t="s">
        <v>372</v>
      </c>
      <c r="D25" s="80">
        <f t="shared" ref="D25" si="1">E25+J25</f>
        <v>446437.87</v>
      </c>
      <c r="E25" s="169">
        <f>133520.18+103879.18+209038.51</f>
        <v>446437.87</v>
      </c>
      <c r="F25" s="170"/>
      <c r="G25" s="54"/>
      <c r="H25" s="54"/>
      <c r="I25" s="54"/>
      <c r="J25" s="160">
        <v>0</v>
      </c>
      <c r="K25" s="175"/>
      <c r="L25" s="54"/>
    </row>
    <row r="26" spans="1:12" ht="60" x14ac:dyDescent="0.25">
      <c r="A26" s="63" t="s">
        <v>72</v>
      </c>
      <c r="B26" s="64"/>
      <c r="C26" s="64"/>
      <c r="D26" s="69"/>
      <c r="E26" s="169"/>
      <c r="F26" s="170"/>
      <c r="G26" s="54"/>
      <c r="H26" s="54"/>
      <c r="I26" s="54"/>
      <c r="J26" s="173">
        <f>J28</f>
        <v>0</v>
      </c>
      <c r="K26" s="174"/>
      <c r="L26" s="54"/>
    </row>
    <row r="27" spans="1:12" x14ac:dyDescent="0.25">
      <c r="A27" s="63" t="s">
        <v>4</v>
      </c>
      <c r="B27" s="64"/>
      <c r="C27" s="64"/>
      <c r="D27" s="54"/>
      <c r="E27" s="171"/>
      <c r="F27" s="172"/>
      <c r="G27" s="54"/>
      <c r="H27" s="54"/>
      <c r="I27" s="54"/>
      <c r="J27" s="173"/>
      <c r="K27" s="174"/>
      <c r="L27" s="54"/>
    </row>
    <row r="28" spans="1:12" ht="75" x14ac:dyDescent="0.25">
      <c r="A28" s="63" t="s">
        <v>73</v>
      </c>
      <c r="B28" s="64" t="s">
        <v>74</v>
      </c>
      <c r="C28" s="64"/>
      <c r="D28" s="54"/>
      <c r="E28" s="171"/>
      <c r="F28" s="172"/>
      <c r="G28" s="54"/>
      <c r="H28" s="54"/>
      <c r="I28" s="54"/>
      <c r="J28" s="173"/>
      <c r="K28" s="174"/>
      <c r="L28" s="54"/>
    </row>
    <row r="29" spans="1:12" x14ac:dyDescent="0.25">
      <c r="A29" s="63" t="s">
        <v>4</v>
      </c>
      <c r="B29" s="64"/>
      <c r="C29" s="64"/>
      <c r="D29" s="54"/>
      <c r="E29" s="171"/>
      <c r="F29" s="172"/>
      <c r="G29" s="54"/>
      <c r="H29" s="54"/>
      <c r="I29" s="54"/>
      <c r="J29" s="173"/>
      <c r="K29" s="174"/>
      <c r="L29" s="54"/>
    </row>
    <row r="30" spans="1:12" ht="45" x14ac:dyDescent="0.25">
      <c r="A30" s="63" t="s">
        <v>75</v>
      </c>
      <c r="B30" s="64" t="s">
        <v>76</v>
      </c>
      <c r="C30" s="64"/>
      <c r="D30" s="54"/>
      <c r="E30" s="171"/>
      <c r="F30" s="172"/>
      <c r="G30" s="54"/>
      <c r="H30" s="54"/>
      <c r="I30" s="54"/>
      <c r="J30" s="173"/>
      <c r="K30" s="174"/>
      <c r="L30" s="54"/>
    </row>
    <row r="31" spans="1:12" x14ac:dyDescent="0.25">
      <c r="A31" s="63"/>
      <c r="B31" s="64"/>
      <c r="C31" s="64"/>
      <c r="D31" s="54"/>
      <c r="E31" s="171"/>
      <c r="F31" s="172"/>
      <c r="G31" s="54"/>
      <c r="H31" s="54"/>
      <c r="I31" s="54"/>
      <c r="J31" s="173"/>
      <c r="K31" s="174"/>
      <c r="L31" s="54"/>
    </row>
    <row r="32" spans="1:12" ht="136.5" customHeight="1" x14ac:dyDescent="0.25">
      <c r="A32" s="63" t="s">
        <v>77</v>
      </c>
      <c r="B32" s="64" t="s">
        <v>95</v>
      </c>
      <c r="C32" s="66" t="s">
        <v>57</v>
      </c>
      <c r="D32" s="68">
        <f>E32+J32</f>
        <v>0</v>
      </c>
      <c r="E32" s="177">
        <f>SUM(E33)</f>
        <v>0</v>
      </c>
      <c r="F32" s="178"/>
      <c r="G32" s="54"/>
      <c r="H32" s="54"/>
      <c r="I32" s="54"/>
      <c r="J32" s="179">
        <f>J33</f>
        <v>0</v>
      </c>
      <c r="K32" s="180"/>
      <c r="L32" s="54"/>
    </row>
    <row r="33" spans="1:12" x14ac:dyDescent="0.25">
      <c r="A33" s="63"/>
      <c r="B33" s="64"/>
      <c r="C33" s="66" t="s">
        <v>359</v>
      </c>
      <c r="D33" s="80"/>
      <c r="E33" s="169">
        <v>0</v>
      </c>
      <c r="F33" s="176"/>
      <c r="G33" s="54"/>
      <c r="H33" s="54"/>
      <c r="I33" s="54"/>
      <c r="J33" s="160">
        <v>0</v>
      </c>
      <c r="K33" s="161"/>
      <c r="L33" s="54"/>
    </row>
    <row r="34" spans="1:12" ht="75" x14ac:dyDescent="0.25">
      <c r="A34" s="63" t="s">
        <v>96</v>
      </c>
      <c r="B34" s="64" t="s">
        <v>78</v>
      </c>
      <c r="C34" s="64" t="s">
        <v>57</v>
      </c>
      <c r="D34" s="68">
        <f>E34+J34</f>
        <v>1531720</v>
      </c>
      <c r="E34" s="177">
        <f>SUM(E36:F43)</f>
        <v>751520</v>
      </c>
      <c r="F34" s="178"/>
      <c r="G34" s="54"/>
      <c r="H34" s="54"/>
      <c r="I34" s="54"/>
      <c r="J34" s="179">
        <f>J36+J37+J38+J39+J41+J43+K40+K35</f>
        <v>780199.99999999988</v>
      </c>
      <c r="K34" s="180"/>
      <c r="L34" s="54"/>
    </row>
    <row r="35" spans="1:12" x14ac:dyDescent="0.25">
      <c r="A35" s="63"/>
      <c r="B35" s="64"/>
      <c r="C35" s="66" t="s">
        <v>361</v>
      </c>
      <c r="D35" s="68"/>
      <c r="E35" s="93"/>
      <c r="F35" s="94"/>
      <c r="G35" s="62"/>
      <c r="H35" s="62"/>
      <c r="I35" s="62"/>
      <c r="J35" s="98"/>
      <c r="K35" s="99">
        <v>35000</v>
      </c>
      <c r="L35" s="62"/>
    </row>
    <row r="36" spans="1:12" x14ac:dyDescent="0.25">
      <c r="A36" s="63"/>
      <c r="B36" s="64"/>
      <c r="C36" s="66" t="s">
        <v>360</v>
      </c>
      <c r="D36" s="80">
        <f>E36+J36</f>
        <v>366206.18</v>
      </c>
      <c r="E36" s="169">
        <v>358045</v>
      </c>
      <c r="F36" s="176"/>
      <c r="G36" s="54"/>
      <c r="H36" s="54"/>
      <c r="I36" s="54"/>
      <c r="J36" s="160">
        <v>8161.18</v>
      </c>
      <c r="K36" s="161"/>
      <c r="L36" s="54"/>
    </row>
    <row r="37" spans="1:12" x14ac:dyDescent="0.25">
      <c r="A37" s="63"/>
      <c r="B37" s="64"/>
      <c r="C37" s="66" t="s">
        <v>362</v>
      </c>
      <c r="D37" s="80">
        <f t="shared" ref="D37:D43" si="2">E37+J37</f>
        <v>261021</v>
      </c>
      <c r="E37" s="169">
        <v>165960</v>
      </c>
      <c r="F37" s="176"/>
      <c r="G37" s="54"/>
      <c r="H37" s="54"/>
      <c r="I37" s="54"/>
      <c r="J37" s="160">
        <v>95061</v>
      </c>
      <c r="K37" s="161"/>
      <c r="L37" s="54"/>
    </row>
    <row r="38" spans="1:12" x14ac:dyDescent="0.25">
      <c r="A38" s="63"/>
      <c r="B38" s="64"/>
      <c r="C38" s="66" t="s">
        <v>363</v>
      </c>
      <c r="D38" s="80">
        <f t="shared" si="2"/>
        <v>9675</v>
      </c>
      <c r="E38" s="169">
        <v>9675</v>
      </c>
      <c r="F38" s="176"/>
      <c r="G38" s="54"/>
      <c r="H38" s="54"/>
      <c r="I38" s="54"/>
      <c r="J38" s="160">
        <v>0</v>
      </c>
      <c r="K38" s="161"/>
      <c r="L38" s="54"/>
    </row>
    <row r="39" spans="1:12" x14ac:dyDescent="0.25">
      <c r="A39" s="63"/>
      <c r="B39" s="64"/>
      <c r="C39" s="66" t="s">
        <v>364</v>
      </c>
      <c r="D39" s="80">
        <f t="shared" si="2"/>
        <v>244074</v>
      </c>
      <c r="E39" s="169">
        <v>0</v>
      </c>
      <c r="F39" s="176"/>
      <c r="G39" s="54"/>
      <c r="H39" s="54"/>
      <c r="I39" s="54"/>
      <c r="J39" s="160">
        <v>244074</v>
      </c>
      <c r="K39" s="161"/>
      <c r="L39" s="54"/>
    </row>
    <row r="40" spans="1:12" x14ac:dyDescent="0.25">
      <c r="A40" s="63"/>
      <c r="B40" s="64"/>
      <c r="C40" s="66" t="s">
        <v>359</v>
      </c>
      <c r="D40" s="80">
        <f t="shared" si="2"/>
        <v>0</v>
      </c>
      <c r="E40" s="95"/>
      <c r="F40" s="96"/>
      <c r="G40" s="62"/>
      <c r="H40" s="62"/>
      <c r="I40" s="62"/>
      <c r="J40" s="100"/>
      <c r="K40" s="101">
        <v>17638.82</v>
      </c>
      <c r="L40" s="62"/>
    </row>
    <row r="41" spans="1:12" x14ac:dyDescent="0.25">
      <c r="A41" s="63"/>
      <c r="B41" s="64"/>
      <c r="C41" s="66" t="s">
        <v>365</v>
      </c>
      <c r="D41" s="80">
        <f t="shared" si="2"/>
        <v>248510</v>
      </c>
      <c r="E41" s="169">
        <v>0</v>
      </c>
      <c r="F41" s="176"/>
      <c r="G41" s="62"/>
      <c r="H41" s="62"/>
      <c r="I41" s="62"/>
      <c r="J41" s="160">
        <v>248510</v>
      </c>
      <c r="K41" s="161"/>
      <c r="L41" s="62"/>
    </row>
    <row r="42" spans="1:12" x14ac:dyDescent="0.25">
      <c r="A42" s="63"/>
      <c r="B42" s="64"/>
      <c r="C42" s="66"/>
      <c r="D42" s="80"/>
      <c r="E42" s="95"/>
      <c r="F42" s="97"/>
      <c r="G42" s="62"/>
      <c r="H42" s="62"/>
      <c r="I42" s="62"/>
      <c r="J42" s="100"/>
      <c r="K42" s="102"/>
      <c r="L42" s="62"/>
    </row>
    <row r="43" spans="1:12" x14ac:dyDescent="0.25">
      <c r="A43" s="63"/>
      <c r="B43" s="64"/>
      <c r="C43" s="66" t="s">
        <v>366</v>
      </c>
      <c r="D43" s="80">
        <f t="shared" si="2"/>
        <v>349595</v>
      </c>
      <c r="E43" s="169">
        <v>217840</v>
      </c>
      <c r="F43" s="170"/>
      <c r="G43" s="54"/>
      <c r="H43" s="54"/>
      <c r="I43" s="54"/>
      <c r="J43" s="160">
        <f>128555+J53</f>
        <v>131755</v>
      </c>
      <c r="K43" s="175"/>
      <c r="L43" s="54"/>
    </row>
    <row r="44" spans="1:12" ht="60" x14ac:dyDescent="0.25">
      <c r="A44" s="63" t="s">
        <v>79</v>
      </c>
      <c r="B44" s="64" t="s">
        <v>80</v>
      </c>
      <c r="C44" s="64" t="s">
        <v>57</v>
      </c>
      <c r="D44" s="54"/>
      <c r="E44" s="171"/>
      <c r="F44" s="172"/>
      <c r="G44" s="54"/>
      <c r="H44" s="54"/>
      <c r="I44" s="54"/>
      <c r="J44" s="160"/>
      <c r="K44" s="175"/>
      <c r="L44" s="54"/>
    </row>
    <row r="45" spans="1:12" ht="45" customHeight="1" x14ac:dyDescent="0.25">
      <c r="A45" s="63" t="s">
        <v>81</v>
      </c>
      <c r="B45" s="64" t="s">
        <v>82</v>
      </c>
      <c r="C45" s="64"/>
      <c r="D45" s="54"/>
      <c r="E45" s="171"/>
      <c r="F45" s="172"/>
      <c r="G45" s="54"/>
      <c r="H45" s="54"/>
      <c r="I45" s="54"/>
      <c r="J45" s="160"/>
      <c r="K45" s="175"/>
      <c r="L45" s="54"/>
    </row>
    <row r="46" spans="1:12" ht="30" x14ac:dyDescent="0.25">
      <c r="A46" s="63" t="s">
        <v>83</v>
      </c>
      <c r="B46" s="64" t="s">
        <v>84</v>
      </c>
      <c r="C46" s="64"/>
      <c r="D46" s="54"/>
      <c r="E46" s="171"/>
      <c r="F46" s="172"/>
      <c r="G46" s="54"/>
      <c r="H46" s="54"/>
      <c r="I46" s="54"/>
      <c r="J46" s="160"/>
      <c r="K46" s="175"/>
      <c r="L46" s="54"/>
    </row>
    <row r="47" spans="1:12" ht="45" x14ac:dyDescent="0.25">
      <c r="A47" s="63" t="s">
        <v>85</v>
      </c>
      <c r="B47" s="64" t="s">
        <v>86</v>
      </c>
      <c r="C47" s="64"/>
      <c r="D47" s="54"/>
      <c r="E47" s="171"/>
      <c r="F47" s="172"/>
      <c r="G47" s="54"/>
      <c r="H47" s="54"/>
      <c r="I47" s="54"/>
      <c r="J47" s="160"/>
      <c r="K47" s="175"/>
      <c r="L47" s="54"/>
    </row>
    <row r="48" spans="1:12" ht="60" x14ac:dyDescent="0.25">
      <c r="A48" s="63" t="s">
        <v>87</v>
      </c>
      <c r="B48" s="64" t="s">
        <v>88</v>
      </c>
      <c r="C48" s="64"/>
      <c r="D48" s="54"/>
      <c r="E48" s="171"/>
      <c r="F48" s="172"/>
      <c r="G48" s="54"/>
      <c r="H48" s="54"/>
      <c r="I48" s="54"/>
      <c r="J48" s="160"/>
      <c r="K48" s="175"/>
      <c r="L48" s="54"/>
    </row>
    <row r="49" spans="1:12" ht="30" x14ac:dyDescent="0.25">
      <c r="A49" s="63" t="s">
        <v>89</v>
      </c>
      <c r="B49" s="64" t="s">
        <v>92</v>
      </c>
      <c r="C49" s="64"/>
      <c r="D49" s="54"/>
      <c r="E49" s="171"/>
      <c r="F49" s="172"/>
      <c r="G49" s="54"/>
      <c r="H49" s="54"/>
      <c r="I49" s="54"/>
      <c r="J49" s="160"/>
      <c r="K49" s="175"/>
      <c r="L49" s="54"/>
    </row>
    <row r="50" spans="1:12" ht="45" x14ac:dyDescent="0.25">
      <c r="A50" s="63" t="s">
        <v>90</v>
      </c>
      <c r="B50" s="64" t="s">
        <v>91</v>
      </c>
      <c r="C50" s="64" t="s">
        <v>57</v>
      </c>
      <c r="D50" s="62" t="s">
        <v>5</v>
      </c>
      <c r="E50" s="171">
        <v>0</v>
      </c>
      <c r="F50" s="172"/>
      <c r="G50" s="89">
        <v>0</v>
      </c>
      <c r="H50" s="89">
        <v>0</v>
      </c>
      <c r="I50" s="89">
        <v>0</v>
      </c>
      <c r="J50" s="179">
        <f>J51+J52+J53</f>
        <v>11040</v>
      </c>
      <c r="K50" s="180"/>
      <c r="L50" s="54"/>
    </row>
    <row r="51" spans="1:12" x14ac:dyDescent="0.25">
      <c r="A51" s="63"/>
      <c r="B51" s="64"/>
      <c r="C51" s="91" t="s">
        <v>367</v>
      </c>
      <c r="D51" s="62"/>
      <c r="E51" s="74"/>
      <c r="F51" s="75"/>
      <c r="G51" s="89"/>
      <c r="H51" s="89"/>
      <c r="I51" s="89"/>
      <c r="J51" s="160">
        <v>6021.51</v>
      </c>
      <c r="K51" s="161"/>
      <c r="L51" s="62"/>
    </row>
    <row r="52" spans="1:12" x14ac:dyDescent="0.25">
      <c r="A52" s="63"/>
      <c r="B52" s="64"/>
      <c r="C52" s="91" t="s">
        <v>368</v>
      </c>
      <c r="D52" s="62"/>
      <c r="E52" s="74"/>
      <c r="F52" s="75"/>
      <c r="G52" s="89"/>
      <c r="H52" s="89"/>
      <c r="I52" s="89"/>
      <c r="J52" s="160">
        <v>1818.49</v>
      </c>
      <c r="K52" s="161"/>
      <c r="L52" s="62"/>
    </row>
    <row r="53" spans="1:12" x14ac:dyDescent="0.25">
      <c r="A53" s="63"/>
      <c r="B53" s="64"/>
      <c r="C53" s="91" t="s">
        <v>366</v>
      </c>
      <c r="D53" s="62"/>
      <c r="E53" s="74"/>
      <c r="F53" s="75"/>
      <c r="G53" s="89"/>
      <c r="H53" s="89"/>
      <c r="I53" s="89"/>
      <c r="J53" s="160">
        <v>3200</v>
      </c>
      <c r="K53" s="161"/>
      <c r="L53" s="62"/>
    </row>
    <row r="54" spans="1:12" x14ac:dyDescent="0.25">
      <c r="A54" s="63"/>
      <c r="B54" s="64"/>
      <c r="C54" s="64"/>
      <c r="D54" s="62"/>
      <c r="E54" s="74"/>
      <c r="F54" s="75"/>
      <c r="G54" s="89"/>
      <c r="H54" s="89"/>
      <c r="I54" s="89"/>
      <c r="J54" s="160"/>
      <c r="K54" s="161"/>
      <c r="L54" s="62"/>
    </row>
    <row r="55" spans="1:12" ht="54.75" customHeight="1" x14ac:dyDescent="0.25">
      <c r="A55" s="63" t="s">
        <v>93</v>
      </c>
      <c r="B55" s="64" t="s">
        <v>94</v>
      </c>
      <c r="C55" s="64" t="s">
        <v>57</v>
      </c>
      <c r="D55" s="89">
        <v>0</v>
      </c>
      <c r="E55" s="171">
        <v>0</v>
      </c>
      <c r="F55" s="172"/>
      <c r="G55" s="89">
        <v>0</v>
      </c>
      <c r="H55" s="89">
        <v>0</v>
      </c>
      <c r="I55" s="89">
        <v>0</v>
      </c>
      <c r="J55" s="160">
        <v>0</v>
      </c>
      <c r="K55" s="175"/>
      <c r="L55" s="54"/>
    </row>
    <row r="56" spans="1:12" x14ac:dyDescent="0.25">
      <c r="A56" s="18"/>
      <c r="B56" s="19"/>
      <c r="C56" s="6"/>
      <c r="D56" s="6"/>
      <c r="E56" s="6"/>
      <c r="F56" s="20"/>
      <c r="G56" s="20"/>
      <c r="H56" s="20"/>
      <c r="I56" s="20"/>
      <c r="J56" s="20"/>
      <c r="K56" s="20"/>
      <c r="L56" s="20"/>
    </row>
    <row r="60" spans="1:12" ht="15.75" x14ac:dyDescent="0.25">
      <c r="A60" s="162" t="s">
        <v>97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</row>
    <row r="61" spans="1:12" ht="24.75" customHeight="1" x14ac:dyDescent="0.25">
      <c r="A61" s="185" t="s">
        <v>382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</row>
    <row r="63" spans="1:12" x14ac:dyDescent="0.25">
      <c r="A63" s="181" t="s">
        <v>1</v>
      </c>
      <c r="B63" s="181" t="s">
        <v>40</v>
      </c>
      <c r="C63" s="181" t="s">
        <v>98</v>
      </c>
      <c r="D63" s="184" t="s">
        <v>99</v>
      </c>
      <c r="E63" s="184"/>
      <c r="F63" s="184"/>
      <c r="G63" s="184"/>
      <c r="H63" s="184"/>
      <c r="I63" s="184"/>
      <c r="J63" s="184"/>
      <c r="K63" s="184"/>
      <c r="L63" s="184"/>
    </row>
    <row r="64" spans="1:12" x14ac:dyDescent="0.25">
      <c r="A64" s="182"/>
      <c r="B64" s="182"/>
      <c r="C64" s="182"/>
      <c r="D64" s="184" t="s">
        <v>100</v>
      </c>
      <c r="E64" s="184"/>
      <c r="F64" s="184"/>
      <c r="G64" s="184" t="s">
        <v>2</v>
      </c>
      <c r="H64" s="184"/>
      <c r="I64" s="184"/>
      <c r="J64" s="184"/>
      <c r="K64" s="184"/>
      <c r="L64" s="184"/>
    </row>
    <row r="65" spans="1:12" ht="76.5" customHeight="1" x14ac:dyDescent="0.25">
      <c r="A65" s="182"/>
      <c r="B65" s="182"/>
      <c r="C65" s="182"/>
      <c r="D65" s="184"/>
      <c r="E65" s="184"/>
      <c r="F65" s="184"/>
      <c r="G65" s="184" t="s">
        <v>104</v>
      </c>
      <c r="H65" s="184"/>
      <c r="I65" s="184"/>
      <c r="J65" s="184" t="s">
        <v>105</v>
      </c>
      <c r="K65" s="184"/>
      <c r="L65" s="184"/>
    </row>
    <row r="66" spans="1:12" ht="60" x14ac:dyDescent="0.25">
      <c r="A66" s="183"/>
      <c r="B66" s="183"/>
      <c r="C66" s="183"/>
      <c r="D66" s="5" t="s">
        <v>101</v>
      </c>
      <c r="E66" s="5" t="s">
        <v>102</v>
      </c>
      <c r="F66" s="5" t="s">
        <v>103</v>
      </c>
      <c r="G66" s="5" t="s">
        <v>101</v>
      </c>
      <c r="H66" s="5" t="s">
        <v>102</v>
      </c>
      <c r="I66" s="5" t="s">
        <v>103</v>
      </c>
      <c r="J66" s="5" t="s">
        <v>101</v>
      </c>
      <c r="K66" s="5" t="s">
        <v>102</v>
      </c>
      <c r="L66" s="5" t="s">
        <v>103</v>
      </c>
    </row>
    <row r="67" spans="1:12" x14ac:dyDescent="0.25">
      <c r="A67" s="17" t="s">
        <v>106</v>
      </c>
      <c r="B67" s="17" t="s">
        <v>107</v>
      </c>
      <c r="C67" s="17" t="s">
        <v>108</v>
      </c>
      <c r="D67" s="17" t="s">
        <v>109</v>
      </c>
      <c r="E67" s="17" t="s">
        <v>110</v>
      </c>
      <c r="F67" s="17" t="s">
        <v>111</v>
      </c>
      <c r="G67" s="17" t="s">
        <v>112</v>
      </c>
      <c r="H67" s="17" t="s">
        <v>113</v>
      </c>
      <c r="I67" s="17" t="s">
        <v>114</v>
      </c>
      <c r="J67" s="17"/>
      <c r="K67" s="17" t="s">
        <v>115</v>
      </c>
      <c r="L67" s="17" t="s">
        <v>116</v>
      </c>
    </row>
    <row r="68" spans="1:12" ht="75" x14ac:dyDescent="0.25">
      <c r="A68" s="27" t="s">
        <v>118</v>
      </c>
      <c r="B68" s="17" t="s">
        <v>117</v>
      </c>
      <c r="C68" s="5" t="s">
        <v>57</v>
      </c>
      <c r="D68" s="70">
        <f>SUM(D69+D83)</f>
        <v>1531720</v>
      </c>
      <c r="E68" s="71">
        <f t="shared" ref="E68:I68" si="3">SUM(E69+E83)</f>
        <v>1528520</v>
      </c>
      <c r="F68" s="71">
        <f t="shared" si="3"/>
        <v>1528520</v>
      </c>
      <c r="G68" s="82">
        <f t="shared" si="3"/>
        <v>1531720</v>
      </c>
      <c r="H68" s="71">
        <f>SUM(H69+H83)</f>
        <v>1528520</v>
      </c>
      <c r="I68" s="71">
        <f t="shared" si="3"/>
        <v>1528520</v>
      </c>
      <c r="J68" s="82">
        <f t="shared" ref="J68" si="4">SUM(J69+J83)</f>
        <v>0</v>
      </c>
      <c r="K68" s="71">
        <f>SUM(K69+K83)</f>
        <v>0</v>
      </c>
      <c r="L68" s="71">
        <f t="shared" ref="L68" si="5">SUM(L69+L83)</f>
        <v>0</v>
      </c>
    </row>
    <row r="69" spans="1:12" ht="120" x14ac:dyDescent="0.25">
      <c r="A69" s="27" t="s">
        <v>119</v>
      </c>
      <c r="B69" s="17" t="s">
        <v>120</v>
      </c>
      <c r="C69" s="5" t="s">
        <v>57</v>
      </c>
      <c r="D69" s="70">
        <f>G69+J69</f>
        <v>139054.22999999998</v>
      </c>
      <c r="E69" s="70">
        <f t="shared" ref="E69:F69" si="6">H69+K69</f>
        <v>0</v>
      </c>
      <c r="F69" s="70">
        <f t="shared" si="6"/>
        <v>0</v>
      </c>
      <c r="G69" s="82">
        <f>G70+G71+G72+G73+G74+G75+G76+G77+G78+G79+G80+G81+G82</f>
        <v>139054.22999999998</v>
      </c>
      <c r="H69" s="72">
        <v>0</v>
      </c>
      <c r="I69" s="72">
        <v>0</v>
      </c>
      <c r="J69" s="43">
        <v>0</v>
      </c>
      <c r="K69" s="43">
        <v>0</v>
      </c>
      <c r="L69" s="43">
        <v>0</v>
      </c>
    </row>
    <row r="70" spans="1:12" x14ac:dyDescent="0.25">
      <c r="A70" s="53" t="s">
        <v>7</v>
      </c>
      <c r="B70" s="52" t="s">
        <v>248</v>
      </c>
      <c r="C70" s="51">
        <v>2016</v>
      </c>
      <c r="D70" s="72"/>
      <c r="E70" s="73"/>
      <c r="F70" s="73"/>
      <c r="G70" s="83">
        <v>165.67</v>
      </c>
      <c r="H70" s="72">
        <v>0</v>
      </c>
      <c r="I70" s="72">
        <v>0</v>
      </c>
      <c r="J70" s="72"/>
      <c r="K70" s="43"/>
      <c r="L70" s="43"/>
    </row>
    <row r="71" spans="1:12" ht="30" x14ac:dyDescent="0.25">
      <c r="A71" s="53" t="s">
        <v>8</v>
      </c>
      <c r="B71" s="52" t="s">
        <v>249</v>
      </c>
      <c r="C71" s="76">
        <v>2016</v>
      </c>
      <c r="D71" s="72"/>
      <c r="E71" s="73"/>
      <c r="F71" s="73"/>
      <c r="G71" s="83">
        <v>97398.56</v>
      </c>
      <c r="H71" s="72">
        <v>0</v>
      </c>
      <c r="I71" s="72">
        <v>0</v>
      </c>
      <c r="J71" s="72"/>
      <c r="K71" s="43"/>
      <c r="L71" s="43"/>
    </row>
    <row r="72" spans="1:12" ht="30" x14ac:dyDescent="0.25">
      <c r="A72" s="53" t="s">
        <v>238</v>
      </c>
      <c r="B72" s="52" t="s">
        <v>250</v>
      </c>
      <c r="C72" s="76">
        <v>2016</v>
      </c>
      <c r="D72" s="72"/>
      <c r="E72" s="73"/>
      <c r="F72" s="73"/>
      <c r="G72" s="83">
        <v>41490</v>
      </c>
      <c r="H72" s="72">
        <v>0</v>
      </c>
      <c r="I72" s="72">
        <v>0</v>
      </c>
      <c r="J72" s="72"/>
      <c r="K72" s="43"/>
      <c r="L72" s="43"/>
    </row>
    <row r="73" spans="1:12" ht="30" x14ac:dyDescent="0.25">
      <c r="A73" s="53" t="s">
        <v>235</v>
      </c>
      <c r="B73" s="52" t="s">
        <v>251</v>
      </c>
      <c r="C73" s="76">
        <v>2016</v>
      </c>
      <c r="D73" s="72"/>
      <c r="E73" s="73"/>
      <c r="F73" s="73"/>
      <c r="G73" s="83">
        <v>0</v>
      </c>
      <c r="H73" s="72">
        <v>0</v>
      </c>
      <c r="I73" s="72">
        <v>0</v>
      </c>
      <c r="J73" s="72"/>
      <c r="K73" s="43"/>
      <c r="L73" s="43"/>
    </row>
    <row r="74" spans="1:12" ht="30" x14ac:dyDescent="0.25">
      <c r="A74" s="53" t="s">
        <v>237</v>
      </c>
      <c r="B74" s="52" t="s">
        <v>252</v>
      </c>
      <c r="C74" s="76">
        <v>2016</v>
      </c>
      <c r="D74" s="72"/>
      <c r="E74" s="73"/>
      <c r="F74" s="73"/>
      <c r="G74" s="83">
        <v>0</v>
      </c>
      <c r="H74" s="72">
        <v>0</v>
      </c>
      <c r="I74" s="72">
        <v>0</v>
      </c>
      <c r="J74" s="72"/>
      <c r="K74" s="43"/>
      <c r="L74" s="43"/>
    </row>
    <row r="75" spans="1:12" ht="30" x14ac:dyDescent="0.25">
      <c r="A75" s="53" t="s">
        <v>240</v>
      </c>
      <c r="B75" s="52" t="s">
        <v>253</v>
      </c>
      <c r="C75" s="76">
        <v>2016</v>
      </c>
      <c r="D75" s="72"/>
      <c r="E75" s="73"/>
      <c r="F75" s="73"/>
      <c r="G75" s="83">
        <v>0</v>
      </c>
      <c r="H75" s="72">
        <v>0</v>
      </c>
      <c r="I75" s="72">
        <v>0</v>
      </c>
      <c r="J75" s="72"/>
      <c r="K75" s="43"/>
      <c r="L75" s="43"/>
    </row>
    <row r="76" spans="1:12" ht="60" x14ac:dyDescent="0.25">
      <c r="A76" s="53" t="s">
        <v>241</v>
      </c>
      <c r="B76" s="52" t="s">
        <v>254</v>
      </c>
      <c r="C76" s="76">
        <v>2016</v>
      </c>
      <c r="D76" s="72"/>
      <c r="E76" s="73"/>
      <c r="F76" s="73"/>
      <c r="G76" s="83">
        <v>0</v>
      </c>
      <c r="H76" s="72">
        <v>0</v>
      </c>
      <c r="I76" s="72">
        <v>0</v>
      </c>
      <c r="J76" s="72"/>
      <c r="K76" s="43"/>
      <c r="L76" s="43"/>
    </row>
    <row r="77" spans="1:12" ht="75" x14ac:dyDescent="0.25">
      <c r="A77" s="53" t="s">
        <v>242</v>
      </c>
      <c r="B77" s="52" t="s">
        <v>255</v>
      </c>
      <c r="C77" s="76">
        <v>2016</v>
      </c>
      <c r="D77" s="72"/>
      <c r="E77" s="73"/>
      <c r="F77" s="73"/>
      <c r="G77" s="83">
        <v>0</v>
      </c>
      <c r="H77" s="72">
        <v>0</v>
      </c>
      <c r="I77" s="72">
        <v>0</v>
      </c>
      <c r="J77" s="72"/>
      <c r="K77" s="43"/>
      <c r="L77" s="43"/>
    </row>
    <row r="78" spans="1:12" ht="75" x14ac:dyDescent="0.25">
      <c r="A78" s="53" t="s">
        <v>243</v>
      </c>
      <c r="B78" s="52" t="s">
        <v>256</v>
      </c>
      <c r="C78" s="76">
        <v>2016</v>
      </c>
      <c r="D78" s="72"/>
      <c r="E78" s="73"/>
      <c r="F78" s="73"/>
      <c r="G78" s="83">
        <v>0</v>
      </c>
      <c r="H78" s="72">
        <v>0</v>
      </c>
      <c r="I78" s="72">
        <v>0</v>
      </c>
      <c r="J78" s="72"/>
      <c r="K78" s="43"/>
      <c r="L78" s="43"/>
    </row>
    <row r="79" spans="1:12" ht="75" x14ac:dyDescent="0.25">
      <c r="A79" s="53" t="s">
        <v>244</v>
      </c>
      <c r="B79" s="52" t="s">
        <v>257</v>
      </c>
      <c r="C79" s="76">
        <v>2016</v>
      </c>
      <c r="D79" s="72"/>
      <c r="E79" s="73"/>
      <c r="F79" s="73"/>
      <c r="G79" s="83">
        <v>0</v>
      </c>
      <c r="H79" s="72">
        <v>0</v>
      </c>
      <c r="I79" s="72">
        <v>0</v>
      </c>
      <c r="J79" s="72"/>
      <c r="K79" s="43"/>
      <c r="L79" s="43"/>
    </row>
    <row r="80" spans="1:12" ht="90" x14ac:dyDescent="0.25">
      <c r="A80" s="53" t="s">
        <v>247</v>
      </c>
      <c r="B80" s="52" t="s">
        <v>258</v>
      </c>
      <c r="C80" s="76">
        <v>2016</v>
      </c>
      <c r="D80" s="72"/>
      <c r="E80" s="73"/>
      <c r="F80" s="73"/>
      <c r="G80" s="83">
        <v>0</v>
      </c>
      <c r="H80" s="72">
        <v>0</v>
      </c>
      <c r="I80" s="72">
        <v>0</v>
      </c>
      <c r="J80" s="72"/>
      <c r="K80" s="43"/>
      <c r="L80" s="43"/>
    </row>
    <row r="81" spans="1:12" ht="30" x14ac:dyDescent="0.25">
      <c r="A81" s="53" t="s">
        <v>246</v>
      </c>
      <c r="B81" s="52" t="s">
        <v>259</v>
      </c>
      <c r="C81" s="76">
        <v>2016</v>
      </c>
      <c r="D81" s="72"/>
      <c r="E81" s="73"/>
      <c r="F81" s="73"/>
      <c r="G81" s="83">
        <v>0</v>
      </c>
      <c r="H81" s="72">
        <v>0</v>
      </c>
      <c r="I81" s="72">
        <v>0</v>
      </c>
      <c r="J81" s="72"/>
      <c r="K81" s="43"/>
      <c r="L81" s="43"/>
    </row>
    <row r="82" spans="1:12" ht="30" x14ac:dyDescent="0.25">
      <c r="A82" s="53" t="s">
        <v>236</v>
      </c>
      <c r="B82" s="52" t="s">
        <v>260</v>
      </c>
      <c r="C82" s="76">
        <v>2016</v>
      </c>
      <c r="D82" s="72"/>
      <c r="E82" s="73"/>
      <c r="F82" s="73"/>
      <c r="G82" s="83">
        <v>0</v>
      </c>
      <c r="H82" s="72">
        <v>0</v>
      </c>
      <c r="I82" s="72">
        <v>0</v>
      </c>
      <c r="J82" s="72"/>
      <c r="K82" s="43"/>
      <c r="L82" s="43"/>
    </row>
    <row r="83" spans="1:12" ht="75" x14ac:dyDescent="0.25">
      <c r="A83" s="27" t="s">
        <v>121</v>
      </c>
      <c r="B83" s="17" t="s">
        <v>122</v>
      </c>
      <c r="C83" s="5">
        <v>2017</v>
      </c>
      <c r="D83" s="111">
        <f>G83+J83</f>
        <v>1392665.77</v>
      </c>
      <c r="E83" s="71">
        <f t="shared" ref="E83:F83" si="7">H83+K83</f>
        <v>1528520</v>
      </c>
      <c r="F83" s="71">
        <f t="shared" si="7"/>
        <v>1528520</v>
      </c>
      <c r="G83" s="82">
        <f t="shared" ref="G83:L83" si="8">SUM(G84:G107)</f>
        <v>1392665.77</v>
      </c>
      <c r="H83" s="71">
        <f t="shared" si="8"/>
        <v>1528520</v>
      </c>
      <c r="I83" s="71">
        <f t="shared" si="8"/>
        <v>1528520</v>
      </c>
      <c r="J83" s="71">
        <f t="shared" si="8"/>
        <v>0</v>
      </c>
      <c r="K83" s="71">
        <f t="shared" si="8"/>
        <v>0</v>
      </c>
      <c r="L83" s="71">
        <f t="shared" si="8"/>
        <v>0</v>
      </c>
    </row>
    <row r="84" spans="1:12" x14ac:dyDescent="0.25">
      <c r="A84" s="53" t="s">
        <v>7</v>
      </c>
      <c r="B84" s="52" t="s">
        <v>261</v>
      </c>
      <c r="C84" s="76">
        <v>2017</v>
      </c>
      <c r="D84" s="73"/>
      <c r="E84" s="73"/>
      <c r="F84" s="73"/>
      <c r="G84" s="84">
        <v>34834.33</v>
      </c>
      <c r="H84" s="84">
        <v>35000</v>
      </c>
      <c r="I84" s="84">
        <v>35000</v>
      </c>
      <c r="J84" s="72"/>
      <c r="K84" s="72"/>
      <c r="L84" s="72"/>
    </row>
    <row r="85" spans="1:12" ht="30" x14ac:dyDescent="0.25">
      <c r="A85" s="53" t="s">
        <v>8</v>
      </c>
      <c r="B85" s="52" t="s">
        <v>262</v>
      </c>
      <c r="C85" s="76">
        <v>2017</v>
      </c>
      <c r="D85" s="73"/>
      <c r="E85" s="73"/>
      <c r="F85" s="73"/>
      <c r="G85" s="84">
        <v>268807.62</v>
      </c>
      <c r="H85" s="84">
        <v>359700</v>
      </c>
      <c r="I85" s="84">
        <v>359700</v>
      </c>
      <c r="J85" s="72"/>
      <c r="K85" s="72"/>
      <c r="L85" s="72"/>
    </row>
    <row r="86" spans="1:12" ht="30" x14ac:dyDescent="0.25">
      <c r="A86" s="53" t="s">
        <v>238</v>
      </c>
      <c r="B86" s="52" t="s">
        <v>263</v>
      </c>
      <c r="C86" s="76">
        <v>2017</v>
      </c>
      <c r="D86" s="73"/>
      <c r="E86" s="73"/>
      <c r="F86" s="73"/>
      <c r="G86" s="84">
        <v>124470</v>
      </c>
      <c r="H86" s="84">
        <v>165960</v>
      </c>
      <c r="I86" s="84">
        <v>165960</v>
      </c>
      <c r="J86" s="72"/>
      <c r="K86" s="72"/>
      <c r="L86" s="72"/>
    </row>
    <row r="87" spans="1:12" ht="30" x14ac:dyDescent="0.25">
      <c r="A87" s="53" t="s">
        <v>332</v>
      </c>
      <c r="B87" s="52" t="s">
        <v>264</v>
      </c>
      <c r="C87" s="76">
        <v>2017</v>
      </c>
      <c r="D87" s="73"/>
      <c r="E87" s="73"/>
      <c r="F87" s="73"/>
      <c r="G87" s="84">
        <v>92736</v>
      </c>
      <c r="H87" s="84">
        <v>92721</v>
      </c>
      <c r="I87" s="84">
        <v>92721</v>
      </c>
      <c r="J87" s="72"/>
      <c r="K87" s="72"/>
      <c r="L87" s="72"/>
    </row>
    <row r="88" spans="1:12" ht="60" x14ac:dyDescent="0.25">
      <c r="A88" s="53" t="s">
        <v>239</v>
      </c>
      <c r="B88" s="52" t="s">
        <v>265</v>
      </c>
      <c r="C88" s="76">
        <v>2017</v>
      </c>
      <c r="D88" s="73"/>
      <c r="E88" s="73"/>
      <c r="F88" s="73"/>
      <c r="G88" s="84">
        <v>12000</v>
      </c>
      <c r="H88" s="84">
        <v>12000</v>
      </c>
      <c r="I88" s="84">
        <v>12000</v>
      </c>
      <c r="J88" s="72"/>
      <c r="K88" s="72"/>
      <c r="L88" s="72"/>
    </row>
    <row r="89" spans="1:12" ht="30" x14ac:dyDescent="0.25">
      <c r="A89" s="53" t="s">
        <v>235</v>
      </c>
      <c r="B89" s="52" t="s">
        <v>266</v>
      </c>
      <c r="C89" s="76">
        <v>2017</v>
      </c>
      <c r="D89" s="73"/>
      <c r="E89" s="73"/>
      <c r="F89" s="73"/>
      <c r="G89" s="84">
        <v>0</v>
      </c>
      <c r="H89" s="84">
        <v>0</v>
      </c>
      <c r="I89" s="84">
        <v>0</v>
      </c>
      <c r="J89" s="72"/>
      <c r="K89" s="72"/>
      <c r="L89" s="72"/>
    </row>
    <row r="90" spans="1:12" ht="30" x14ac:dyDescent="0.25">
      <c r="A90" s="53" t="s">
        <v>237</v>
      </c>
      <c r="B90" s="52" t="s">
        <v>267</v>
      </c>
      <c r="C90" s="76">
        <v>2017</v>
      </c>
      <c r="D90" s="73"/>
      <c r="E90" s="73"/>
      <c r="F90" s="73"/>
      <c r="G90" s="84"/>
      <c r="H90" s="84"/>
      <c r="I90" s="84"/>
      <c r="J90" s="72"/>
      <c r="K90" s="72"/>
      <c r="L90" s="72"/>
    </row>
    <row r="91" spans="1:12" ht="30" x14ac:dyDescent="0.25">
      <c r="A91" s="53" t="s">
        <v>240</v>
      </c>
      <c r="B91" s="52" t="s">
        <v>268</v>
      </c>
      <c r="C91" s="76">
        <v>2017</v>
      </c>
      <c r="D91" s="73"/>
      <c r="E91" s="73"/>
      <c r="F91" s="73"/>
      <c r="G91" s="84"/>
      <c r="H91" s="84"/>
      <c r="I91" s="84"/>
      <c r="J91" s="72"/>
      <c r="K91" s="72"/>
      <c r="L91" s="72"/>
    </row>
    <row r="92" spans="1:12" ht="60" x14ac:dyDescent="0.25">
      <c r="A92" s="53" t="s">
        <v>241</v>
      </c>
      <c r="B92" s="52" t="s">
        <v>269</v>
      </c>
      <c r="C92" s="76">
        <v>2017</v>
      </c>
      <c r="D92" s="72"/>
      <c r="E92" s="73"/>
      <c r="F92" s="73"/>
      <c r="G92" s="84"/>
      <c r="H92" s="84"/>
      <c r="I92" s="84"/>
      <c r="J92" s="72"/>
      <c r="K92" s="72"/>
      <c r="L92" s="72"/>
    </row>
    <row r="93" spans="1:12" ht="75" x14ac:dyDescent="0.25">
      <c r="A93" s="53" t="s">
        <v>242</v>
      </c>
      <c r="B93" s="52" t="s">
        <v>270</v>
      </c>
      <c r="C93" s="76">
        <v>2017</v>
      </c>
      <c r="D93" s="73"/>
      <c r="E93" s="73"/>
      <c r="F93" s="73"/>
      <c r="G93" s="84">
        <v>60000</v>
      </c>
      <c r="H93" s="84">
        <v>60000</v>
      </c>
      <c r="I93" s="84">
        <v>60000</v>
      </c>
      <c r="J93" s="72"/>
      <c r="K93" s="72"/>
      <c r="L93" s="72"/>
    </row>
    <row r="94" spans="1:12" ht="30" x14ac:dyDescent="0.25">
      <c r="A94" s="53" t="s">
        <v>329</v>
      </c>
      <c r="B94" s="52" t="s">
        <v>271</v>
      </c>
      <c r="C94" s="76">
        <v>2017</v>
      </c>
      <c r="D94" s="73"/>
      <c r="E94" s="73"/>
      <c r="F94" s="73"/>
      <c r="G94" s="84">
        <v>217840</v>
      </c>
      <c r="H94" s="84">
        <v>224200</v>
      </c>
      <c r="I94" s="84">
        <v>224200</v>
      </c>
      <c r="J94" s="72"/>
      <c r="K94" s="72"/>
      <c r="L94" s="72"/>
    </row>
    <row r="95" spans="1:12" ht="75" x14ac:dyDescent="0.25">
      <c r="A95" s="53" t="s">
        <v>244</v>
      </c>
      <c r="B95" s="52" t="s">
        <v>272</v>
      </c>
      <c r="C95" s="76">
        <v>2017</v>
      </c>
      <c r="D95" s="73"/>
      <c r="E95" s="73"/>
      <c r="F95" s="73"/>
      <c r="G95" s="84"/>
      <c r="H95" s="84"/>
      <c r="I95" s="84"/>
      <c r="J95" s="72"/>
      <c r="K95" s="72"/>
      <c r="L95" s="72"/>
    </row>
    <row r="96" spans="1:12" ht="90" x14ac:dyDescent="0.25">
      <c r="A96" s="53" t="s">
        <v>247</v>
      </c>
      <c r="B96" s="52" t="s">
        <v>273</v>
      </c>
      <c r="C96" s="76">
        <v>2017</v>
      </c>
      <c r="D96" s="73"/>
      <c r="E96" s="73"/>
      <c r="F96" s="73"/>
      <c r="G96" s="84"/>
      <c r="H96" s="84"/>
      <c r="I96" s="84"/>
      <c r="J96" s="72"/>
      <c r="K96" s="72"/>
      <c r="L96" s="72"/>
    </row>
    <row r="97" spans="1:12" ht="30" x14ac:dyDescent="0.25">
      <c r="A97" s="53" t="s">
        <v>245</v>
      </c>
      <c r="B97" s="52" t="s">
        <v>274</v>
      </c>
      <c r="C97" s="76">
        <v>2017</v>
      </c>
      <c r="D97" s="73"/>
      <c r="E97" s="73"/>
      <c r="F97" s="73"/>
      <c r="G97" s="84"/>
      <c r="H97" s="84"/>
      <c r="I97" s="84"/>
      <c r="J97" s="72"/>
      <c r="K97" s="72"/>
      <c r="L97" s="72"/>
    </row>
    <row r="98" spans="1:12" ht="30" x14ac:dyDescent="0.25">
      <c r="A98" s="53" t="s">
        <v>297</v>
      </c>
      <c r="B98" s="52" t="s">
        <v>275</v>
      </c>
      <c r="C98" s="76">
        <v>2017</v>
      </c>
      <c r="D98" s="73"/>
      <c r="E98" s="73"/>
      <c r="F98" s="73"/>
      <c r="G98" s="84">
        <v>28755</v>
      </c>
      <c r="H98" s="84">
        <v>25555</v>
      </c>
      <c r="I98" s="84">
        <v>25555</v>
      </c>
      <c r="J98" s="72"/>
      <c r="K98" s="72"/>
      <c r="L98" s="72"/>
    </row>
    <row r="99" spans="1:12" ht="30" x14ac:dyDescent="0.25">
      <c r="A99" s="53" t="s">
        <v>330</v>
      </c>
      <c r="B99" s="52" t="s">
        <v>276</v>
      </c>
      <c r="C99" s="76">
        <v>2017</v>
      </c>
      <c r="D99" s="73"/>
      <c r="E99" s="73"/>
      <c r="F99" s="73"/>
      <c r="G99" s="85">
        <v>248510</v>
      </c>
      <c r="H99" s="85">
        <v>248510</v>
      </c>
      <c r="I99" s="85">
        <v>248510</v>
      </c>
      <c r="J99" s="72"/>
      <c r="K99" s="72"/>
      <c r="L99" s="72"/>
    </row>
    <row r="100" spans="1:12" ht="45" x14ac:dyDescent="0.25">
      <c r="A100" s="78" t="s">
        <v>333</v>
      </c>
      <c r="B100" s="77" t="s">
        <v>292</v>
      </c>
      <c r="C100" s="76">
        <v>2017</v>
      </c>
      <c r="D100" s="73"/>
      <c r="E100" s="73"/>
      <c r="F100" s="73"/>
      <c r="G100" s="85">
        <v>17638.82</v>
      </c>
      <c r="H100" s="85">
        <v>17800</v>
      </c>
      <c r="I100" s="85">
        <v>17800</v>
      </c>
      <c r="J100" s="72"/>
      <c r="K100" s="72"/>
      <c r="L100" s="72"/>
    </row>
    <row r="101" spans="1:12" ht="30" x14ac:dyDescent="0.25">
      <c r="A101" s="78" t="s">
        <v>287</v>
      </c>
      <c r="B101" s="77" t="s">
        <v>293</v>
      </c>
      <c r="C101" s="76">
        <v>2017</v>
      </c>
      <c r="D101" s="73"/>
      <c r="E101" s="73"/>
      <c r="F101" s="73"/>
      <c r="G101" s="85">
        <v>10000</v>
      </c>
      <c r="H101" s="85">
        <v>10000</v>
      </c>
      <c r="I101" s="85">
        <v>10000</v>
      </c>
      <c r="J101" s="72"/>
      <c r="K101" s="72"/>
      <c r="L101" s="72"/>
    </row>
    <row r="102" spans="1:12" ht="60" x14ac:dyDescent="0.25">
      <c r="A102" s="78" t="s">
        <v>334</v>
      </c>
      <c r="B102" s="77" t="s">
        <v>294</v>
      </c>
      <c r="C102" s="76">
        <v>2017</v>
      </c>
      <c r="D102" s="73"/>
      <c r="E102" s="73"/>
      <c r="F102" s="73"/>
      <c r="G102" s="85">
        <v>50000</v>
      </c>
      <c r="H102" s="85">
        <v>50000</v>
      </c>
      <c r="I102" s="85">
        <v>50000</v>
      </c>
      <c r="J102" s="72"/>
      <c r="K102" s="72"/>
      <c r="L102" s="72"/>
    </row>
    <row r="103" spans="1:12" ht="30" x14ac:dyDescent="0.25">
      <c r="A103" s="78" t="s">
        <v>335</v>
      </c>
      <c r="B103" s="77" t="s">
        <v>295</v>
      </c>
      <c r="C103" s="76">
        <v>2017</v>
      </c>
      <c r="D103" s="73"/>
      <c r="E103" s="73"/>
      <c r="F103" s="73"/>
      <c r="G103" s="85">
        <v>85000</v>
      </c>
      <c r="H103" s="85">
        <v>85000</v>
      </c>
      <c r="I103" s="85">
        <v>85000</v>
      </c>
      <c r="J103" s="72"/>
      <c r="K103" s="72"/>
      <c r="L103" s="72"/>
    </row>
    <row r="104" spans="1:12" ht="30" x14ac:dyDescent="0.25">
      <c r="A104" s="78" t="s">
        <v>286</v>
      </c>
      <c r="B104" s="77" t="s">
        <v>296</v>
      </c>
      <c r="C104" s="76">
        <v>2017</v>
      </c>
      <c r="D104" s="73"/>
      <c r="E104" s="73"/>
      <c r="F104" s="73"/>
      <c r="G104" s="85">
        <v>58380</v>
      </c>
      <c r="H104" s="85">
        <v>58380</v>
      </c>
      <c r="I104" s="85">
        <v>58380</v>
      </c>
      <c r="J104" s="72"/>
      <c r="K104" s="72"/>
      <c r="L104" s="72"/>
    </row>
    <row r="105" spans="1:12" ht="75" x14ac:dyDescent="0.25">
      <c r="A105" s="78" t="s">
        <v>336</v>
      </c>
      <c r="B105" s="77" t="s">
        <v>299</v>
      </c>
      <c r="C105" s="76">
        <v>2017</v>
      </c>
      <c r="D105" s="73"/>
      <c r="E105" s="73"/>
      <c r="F105" s="73"/>
      <c r="G105" s="85">
        <v>40694</v>
      </c>
      <c r="H105" s="85">
        <v>40694</v>
      </c>
      <c r="I105" s="85">
        <v>40694</v>
      </c>
      <c r="J105" s="72"/>
      <c r="K105" s="72"/>
      <c r="L105" s="72"/>
    </row>
    <row r="106" spans="1:12" ht="30" x14ac:dyDescent="0.25">
      <c r="A106" s="78" t="s">
        <v>297</v>
      </c>
      <c r="B106" s="77" t="s">
        <v>300</v>
      </c>
      <c r="C106" s="76">
        <v>2017</v>
      </c>
      <c r="D106" s="73"/>
      <c r="E106" s="73"/>
      <c r="F106" s="73"/>
      <c r="G106" s="85">
        <v>35000</v>
      </c>
      <c r="H106" s="85">
        <v>35000</v>
      </c>
      <c r="I106" s="85">
        <v>35000</v>
      </c>
      <c r="J106" s="72"/>
      <c r="K106" s="72"/>
      <c r="L106" s="72"/>
    </row>
    <row r="107" spans="1:12" ht="45" x14ac:dyDescent="0.25">
      <c r="A107" s="78" t="s">
        <v>298</v>
      </c>
      <c r="B107" s="77" t="s">
        <v>301</v>
      </c>
      <c r="C107" s="76">
        <v>2017</v>
      </c>
      <c r="D107" s="73"/>
      <c r="E107" s="73"/>
      <c r="F107" s="73"/>
      <c r="G107" s="85">
        <v>8000</v>
      </c>
      <c r="H107" s="85">
        <v>8000</v>
      </c>
      <c r="I107" s="85">
        <v>8000</v>
      </c>
      <c r="J107" s="72"/>
      <c r="K107" s="72"/>
      <c r="L107" s="72"/>
    </row>
  </sheetData>
  <mergeCells count="110">
    <mergeCell ref="E28:F28"/>
    <mergeCell ref="E29:F29"/>
    <mergeCell ref="E30:F30"/>
    <mergeCell ref="E31:F31"/>
    <mergeCell ref="E32:F32"/>
    <mergeCell ref="E24:F24"/>
    <mergeCell ref="E25:F25"/>
    <mergeCell ref="J18:K18"/>
    <mergeCell ref="J19:K19"/>
    <mergeCell ref="E26:F26"/>
    <mergeCell ref="E27:F27"/>
    <mergeCell ref="E22:F22"/>
    <mergeCell ref="J22:K22"/>
    <mergeCell ref="J15:K15"/>
    <mergeCell ref="J16:K16"/>
    <mergeCell ref="J39:K39"/>
    <mergeCell ref="J38:K38"/>
    <mergeCell ref="J20:K20"/>
    <mergeCell ref="J23:K23"/>
    <mergeCell ref="J25:K25"/>
    <mergeCell ref="J24:K24"/>
    <mergeCell ref="J33:K33"/>
    <mergeCell ref="J31:K31"/>
    <mergeCell ref="J32:K32"/>
    <mergeCell ref="J7:K7"/>
    <mergeCell ref="J8:K8"/>
    <mergeCell ref="J9:K9"/>
    <mergeCell ref="J10:K10"/>
    <mergeCell ref="J11:K11"/>
    <mergeCell ref="E19:F19"/>
    <mergeCell ref="E20:F20"/>
    <mergeCell ref="E23:F23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J17:K17"/>
    <mergeCell ref="E17:F17"/>
    <mergeCell ref="E18:F18"/>
    <mergeCell ref="J12:K12"/>
    <mergeCell ref="J13:K13"/>
    <mergeCell ref="J14:K14"/>
    <mergeCell ref="A63:A66"/>
    <mergeCell ref="B63:B66"/>
    <mergeCell ref="C63:C66"/>
    <mergeCell ref="D63:L63"/>
    <mergeCell ref="D64:F65"/>
    <mergeCell ref="G64:L64"/>
    <mergeCell ref="G65:I65"/>
    <mergeCell ref="J65:L65"/>
    <mergeCell ref="J46:K46"/>
    <mergeCell ref="J47:K47"/>
    <mergeCell ref="J48:K48"/>
    <mergeCell ref="J49:K49"/>
    <mergeCell ref="J50:K50"/>
    <mergeCell ref="E46:F46"/>
    <mergeCell ref="E47:F47"/>
    <mergeCell ref="A60:L60"/>
    <mergeCell ref="A61:L61"/>
    <mergeCell ref="E48:F48"/>
    <mergeCell ref="E49:F49"/>
    <mergeCell ref="E50:F50"/>
    <mergeCell ref="J55:K55"/>
    <mergeCell ref="E55:F55"/>
    <mergeCell ref="J51:K51"/>
    <mergeCell ref="J52:K52"/>
    <mergeCell ref="J44:K44"/>
    <mergeCell ref="J45:K45"/>
    <mergeCell ref="J36:K36"/>
    <mergeCell ref="J37:K37"/>
    <mergeCell ref="E36:F36"/>
    <mergeCell ref="E37:F37"/>
    <mergeCell ref="E38:F38"/>
    <mergeCell ref="E39:F39"/>
    <mergeCell ref="E33:F33"/>
    <mergeCell ref="J41:K41"/>
    <mergeCell ref="E41:F41"/>
    <mergeCell ref="E34:F34"/>
    <mergeCell ref="J34:K34"/>
    <mergeCell ref="J43:K43"/>
    <mergeCell ref="J53:K53"/>
    <mergeCell ref="J54:K54"/>
    <mergeCell ref="A1:L1"/>
    <mergeCell ref="A2:L2"/>
    <mergeCell ref="D3:L3"/>
    <mergeCell ref="D4:L4"/>
    <mergeCell ref="A3:A6"/>
    <mergeCell ref="B3:B6"/>
    <mergeCell ref="C3:C6"/>
    <mergeCell ref="D5:D6"/>
    <mergeCell ref="G5:G6"/>
    <mergeCell ref="H5:H6"/>
    <mergeCell ref="I5:I6"/>
    <mergeCell ref="E5:F6"/>
    <mergeCell ref="J6:K6"/>
    <mergeCell ref="J5:L5"/>
    <mergeCell ref="E43:F43"/>
    <mergeCell ref="E44:F44"/>
    <mergeCell ref="E45:F45"/>
    <mergeCell ref="J26:K26"/>
    <mergeCell ref="J27:K27"/>
    <mergeCell ref="J28:K28"/>
    <mergeCell ref="J29:K29"/>
    <mergeCell ref="J30:K30"/>
  </mergeCells>
  <pageMargins left="0.31496062992125984" right="0.31496062992125984" top="0.35433070866141736" bottom="0.35433070866141736" header="0.11811023622047245" footer="0.11811023622047245"/>
  <pageSetup paperSize="9" scale="79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0"/>
  <sheetViews>
    <sheetView topLeftCell="A46" workbookViewId="0">
      <selection activeCell="I20" sqref="I20:J20"/>
    </sheetView>
  </sheetViews>
  <sheetFormatPr defaultColWidth="8.85546875" defaultRowHeight="15" x14ac:dyDescent="0.25"/>
  <cols>
    <col min="1" max="1" width="12" style="1" customWidth="1"/>
    <col min="2" max="2" width="8.140625" style="1" customWidth="1"/>
    <col min="3" max="3" width="14.85546875" style="1" customWidth="1"/>
    <col min="4" max="4" width="12.5703125" style="1" customWidth="1"/>
    <col min="5" max="5" width="12.28515625" style="1" customWidth="1"/>
    <col min="6" max="6" width="11" style="1" customWidth="1"/>
    <col min="7" max="7" width="15.28515625" style="1" customWidth="1"/>
    <col min="8" max="8" width="10.140625" style="1" customWidth="1"/>
    <col min="9" max="9" width="10.7109375" style="1" customWidth="1"/>
    <col min="10" max="10" width="11.7109375" style="1" customWidth="1"/>
    <col min="11" max="11" width="9.5703125" style="1" customWidth="1"/>
    <col min="12" max="12" width="9.7109375" style="1" customWidth="1"/>
    <col min="13" max="16384" width="8.85546875" style="1"/>
  </cols>
  <sheetData>
    <row r="1" spans="1:12" x14ac:dyDescent="0.25">
      <c r="A1" s="18"/>
      <c r="B1" s="19"/>
      <c r="C1" s="6"/>
      <c r="D1" s="6"/>
      <c r="E1" s="20"/>
      <c r="F1" s="20"/>
      <c r="G1" s="20"/>
      <c r="H1" s="20"/>
      <c r="I1" s="20"/>
      <c r="J1" s="21"/>
    </row>
    <row r="2" spans="1:12" ht="15.75" customHeight="1" x14ac:dyDescent="0.25">
      <c r="A2" s="162" t="s">
        <v>123</v>
      </c>
      <c r="B2" s="162"/>
      <c r="C2" s="162"/>
      <c r="D2" s="162"/>
      <c r="E2" s="162"/>
      <c r="F2" s="162"/>
      <c r="G2" s="162"/>
      <c r="H2" s="162"/>
      <c r="I2" s="162"/>
      <c r="J2" s="162"/>
      <c r="K2" s="22"/>
      <c r="L2" s="22"/>
    </row>
    <row r="3" spans="1:12" ht="33" customHeight="1" thickBot="1" x14ac:dyDescent="0.3">
      <c r="A3" s="195" t="s">
        <v>124</v>
      </c>
      <c r="B3" s="195"/>
      <c r="C3" s="221" t="s">
        <v>373</v>
      </c>
      <c r="D3" s="222"/>
      <c r="E3" s="34"/>
      <c r="F3" s="34"/>
      <c r="G3" s="34"/>
      <c r="H3" s="34"/>
      <c r="I3" s="34"/>
      <c r="J3" s="34"/>
      <c r="K3" s="23"/>
      <c r="L3" s="23"/>
    </row>
    <row r="4" spans="1:12" ht="15.75" thickTop="1" x14ac:dyDescent="0.25"/>
    <row r="5" spans="1:12" ht="16.5" thickBot="1" x14ac:dyDescent="0.3">
      <c r="D5" s="24" t="s">
        <v>125</v>
      </c>
      <c r="E5" s="204" t="s">
        <v>380</v>
      </c>
      <c r="F5" s="204"/>
      <c r="G5" s="204"/>
      <c r="I5" s="25">
        <v>2017</v>
      </c>
      <c r="J5" s="26" t="s">
        <v>126</v>
      </c>
    </row>
    <row r="6" spans="1:12" ht="15.75" thickTop="1" x14ac:dyDescent="0.25"/>
    <row r="7" spans="1:12" ht="15" customHeight="1" x14ac:dyDescent="0.25">
      <c r="A7" s="199" t="s">
        <v>1</v>
      </c>
      <c r="B7" s="200"/>
      <c r="C7" s="201"/>
      <c r="D7" s="199" t="s">
        <v>129</v>
      </c>
      <c r="E7" s="201"/>
      <c r="F7" s="199" t="s">
        <v>128</v>
      </c>
      <c r="G7" s="200"/>
      <c r="H7" s="201"/>
      <c r="I7" s="199" t="s">
        <v>127</v>
      </c>
      <c r="J7" s="201"/>
    </row>
    <row r="8" spans="1:12" ht="15" customHeight="1" x14ac:dyDescent="0.25">
      <c r="A8" s="199">
        <v>1</v>
      </c>
      <c r="B8" s="200"/>
      <c r="C8" s="201"/>
      <c r="D8" s="199">
        <v>2</v>
      </c>
      <c r="E8" s="201"/>
      <c r="F8" s="199">
        <v>3</v>
      </c>
      <c r="G8" s="200"/>
      <c r="H8" s="201"/>
      <c r="I8" s="199">
        <v>4</v>
      </c>
      <c r="J8" s="201"/>
    </row>
    <row r="9" spans="1:12" ht="50.25" customHeight="1" x14ac:dyDescent="0.25">
      <c r="A9" s="196" t="s">
        <v>130</v>
      </c>
      <c r="B9" s="197"/>
      <c r="C9" s="198"/>
      <c r="D9" s="199"/>
      <c r="E9" s="201"/>
      <c r="F9" s="199"/>
      <c r="G9" s="200"/>
      <c r="H9" s="201"/>
      <c r="I9" s="199"/>
      <c r="J9" s="201"/>
    </row>
    <row r="10" spans="1:12" x14ac:dyDescent="0.25">
      <c r="A10" s="196" t="s">
        <v>131</v>
      </c>
      <c r="B10" s="197"/>
      <c r="C10" s="198"/>
      <c r="D10" s="199"/>
      <c r="E10" s="201"/>
      <c r="F10" s="199"/>
      <c r="G10" s="200"/>
      <c r="H10" s="201"/>
      <c r="I10" s="199"/>
      <c r="J10" s="201"/>
    </row>
    <row r="11" spans="1:12" x14ac:dyDescent="0.25">
      <c r="A11" s="196" t="s">
        <v>2</v>
      </c>
      <c r="B11" s="197"/>
      <c r="C11" s="198"/>
      <c r="D11" s="199"/>
      <c r="E11" s="201"/>
      <c r="F11" s="199"/>
      <c r="G11" s="200"/>
      <c r="H11" s="201"/>
      <c r="I11" s="199"/>
      <c r="J11" s="201"/>
    </row>
    <row r="12" spans="1:12" ht="31.5" customHeight="1" x14ac:dyDescent="0.25">
      <c r="A12" s="196" t="s">
        <v>374</v>
      </c>
      <c r="B12" s="197"/>
      <c r="C12" s="198"/>
      <c r="D12" s="202" t="s">
        <v>375</v>
      </c>
      <c r="E12" s="203"/>
      <c r="F12" s="205">
        <v>901219</v>
      </c>
      <c r="G12" s="206"/>
      <c r="H12" s="207"/>
      <c r="I12" s="208" t="s">
        <v>379</v>
      </c>
      <c r="J12" s="209"/>
    </row>
    <row r="13" spans="1:12" ht="14.25" customHeight="1" x14ac:dyDescent="0.25">
      <c r="A13" s="196"/>
      <c r="B13" s="197"/>
      <c r="C13" s="198"/>
      <c r="D13" s="199"/>
      <c r="E13" s="201"/>
      <c r="F13" s="199"/>
      <c r="G13" s="200"/>
      <c r="H13" s="201"/>
      <c r="I13" s="199"/>
      <c r="J13" s="201"/>
    </row>
    <row r="14" spans="1:12" ht="9.75" customHeight="1" x14ac:dyDescent="0.25">
      <c r="A14" s="196"/>
      <c r="B14" s="197"/>
      <c r="C14" s="198"/>
      <c r="D14" s="199"/>
      <c r="E14" s="201"/>
      <c r="F14" s="199"/>
      <c r="G14" s="200"/>
      <c r="H14" s="201"/>
      <c r="I14" s="199"/>
      <c r="J14" s="201"/>
    </row>
    <row r="15" spans="1:12" ht="9.75" customHeight="1" x14ac:dyDescent="0.25">
      <c r="A15" s="196"/>
      <c r="B15" s="197"/>
      <c r="C15" s="198"/>
      <c r="D15" s="199"/>
      <c r="E15" s="201"/>
      <c r="F15" s="199"/>
      <c r="G15" s="200"/>
      <c r="H15" s="201"/>
      <c r="I15" s="199"/>
      <c r="J15" s="201"/>
    </row>
    <row r="16" spans="1:12" x14ac:dyDescent="0.25">
      <c r="A16" s="196" t="s">
        <v>132</v>
      </c>
      <c r="B16" s="197"/>
      <c r="C16" s="198"/>
      <c r="D16" s="199"/>
      <c r="E16" s="201"/>
      <c r="F16" s="199"/>
      <c r="G16" s="200"/>
      <c r="H16" s="201"/>
      <c r="I16" s="199"/>
      <c r="J16" s="201"/>
    </row>
    <row r="17" spans="1:10" x14ac:dyDescent="0.25">
      <c r="A17" s="196" t="s">
        <v>2</v>
      </c>
      <c r="B17" s="197"/>
      <c r="C17" s="198"/>
      <c r="D17" s="199"/>
      <c r="E17" s="201"/>
      <c r="F17" s="199"/>
      <c r="G17" s="200"/>
      <c r="H17" s="201"/>
      <c r="I17" s="199"/>
      <c r="J17" s="201"/>
    </row>
    <row r="18" spans="1:10" ht="58.5" customHeight="1" x14ac:dyDescent="0.25">
      <c r="A18" s="210" t="s">
        <v>376</v>
      </c>
      <c r="B18" s="211"/>
      <c r="C18" s="212"/>
      <c r="D18" s="202" t="s">
        <v>371</v>
      </c>
      <c r="E18" s="203"/>
      <c r="F18" s="205">
        <v>692180.49</v>
      </c>
      <c r="G18" s="206"/>
      <c r="H18" s="207"/>
      <c r="I18" s="199" t="s">
        <v>383</v>
      </c>
      <c r="J18" s="201"/>
    </row>
    <row r="19" spans="1:10" ht="96" customHeight="1" x14ac:dyDescent="0.25">
      <c r="A19" s="210" t="s">
        <v>377</v>
      </c>
      <c r="B19" s="211"/>
      <c r="C19" s="212"/>
      <c r="D19" s="202" t="s">
        <v>378</v>
      </c>
      <c r="E19" s="203"/>
      <c r="F19" s="205">
        <v>209038.51</v>
      </c>
      <c r="G19" s="206"/>
      <c r="H19" s="207"/>
      <c r="I19" s="199" t="s">
        <v>384</v>
      </c>
      <c r="J19" s="201"/>
    </row>
    <row r="20" spans="1:10" ht="26.25" customHeight="1" x14ac:dyDescent="0.25">
      <c r="A20" s="196"/>
      <c r="B20" s="197"/>
      <c r="C20" s="198"/>
      <c r="D20" s="202"/>
      <c r="E20" s="203"/>
      <c r="F20" s="205"/>
      <c r="G20" s="206"/>
      <c r="H20" s="207"/>
      <c r="I20" s="199"/>
      <c r="J20" s="201"/>
    </row>
    <row r="21" spans="1:10" ht="26.25" customHeight="1" x14ac:dyDescent="0.25">
      <c r="A21" s="196"/>
      <c r="B21" s="214"/>
      <c r="C21" s="215"/>
      <c r="D21" s="202"/>
      <c r="E21" s="216"/>
      <c r="F21" s="124"/>
      <c r="G21" s="125"/>
      <c r="H21" s="123"/>
      <c r="I21" s="124"/>
      <c r="J21" s="123"/>
    </row>
    <row r="22" spans="1:10" ht="33.75" customHeight="1" x14ac:dyDescent="0.25">
      <c r="A22" s="196" t="s">
        <v>133</v>
      </c>
      <c r="B22" s="197"/>
      <c r="C22" s="198"/>
      <c r="D22" s="199"/>
      <c r="E22" s="201"/>
      <c r="F22" s="199"/>
      <c r="G22" s="200"/>
      <c r="H22" s="201"/>
      <c r="I22" s="199"/>
      <c r="J22" s="201"/>
    </row>
    <row r="23" spans="1:10" x14ac:dyDescent="0.25">
      <c r="A23" s="196" t="s">
        <v>2</v>
      </c>
      <c r="B23" s="197"/>
      <c r="C23" s="198"/>
      <c r="D23" s="199"/>
      <c r="E23" s="201"/>
      <c r="F23" s="199"/>
      <c r="G23" s="200"/>
      <c r="H23" s="201"/>
      <c r="I23" s="199"/>
      <c r="J23" s="201"/>
    </row>
    <row r="24" spans="1:10" x14ac:dyDescent="0.25">
      <c r="A24" s="196"/>
      <c r="B24" s="197"/>
      <c r="C24" s="198"/>
      <c r="D24" s="199"/>
      <c r="E24" s="201"/>
      <c r="F24" s="199"/>
      <c r="G24" s="200"/>
      <c r="H24" s="201"/>
      <c r="I24" s="199"/>
      <c r="J24" s="201"/>
    </row>
    <row r="25" spans="1:10" ht="32.25" customHeight="1" x14ac:dyDescent="0.25">
      <c r="A25" s="196" t="s">
        <v>134</v>
      </c>
      <c r="B25" s="197"/>
      <c r="C25" s="198"/>
      <c r="D25" s="199"/>
      <c r="E25" s="201"/>
      <c r="F25" s="199"/>
      <c r="G25" s="200"/>
      <c r="H25" s="201"/>
      <c r="I25" s="199"/>
      <c r="J25" s="201"/>
    </row>
    <row r="26" spans="1:10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.75" x14ac:dyDescent="0.25">
      <c r="A27" s="162" t="s">
        <v>135</v>
      </c>
      <c r="B27" s="162"/>
      <c r="C27" s="162"/>
      <c r="D27" s="162"/>
      <c r="E27" s="162"/>
      <c r="F27" s="162"/>
      <c r="G27" s="162"/>
      <c r="H27" s="162"/>
      <c r="I27" s="162"/>
      <c r="J27" s="162"/>
    </row>
    <row r="28" spans="1:10" ht="45" x14ac:dyDescent="0.25">
      <c r="A28" s="5" t="s">
        <v>136</v>
      </c>
      <c r="B28" s="5" t="s">
        <v>137</v>
      </c>
      <c r="C28" s="5" t="s">
        <v>143</v>
      </c>
      <c r="D28" s="5" t="s">
        <v>138</v>
      </c>
      <c r="E28" s="5" t="s">
        <v>139</v>
      </c>
      <c r="F28" s="5" t="s">
        <v>140</v>
      </c>
      <c r="G28" s="5" t="s">
        <v>140</v>
      </c>
      <c r="H28" s="5" t="s">
        <v>140</v>
      </c>
      <c r="I28" s="5" t="s">
        <v>141</v>
      </c>
      <c r="J28" s="5" t="s">
        <v>142</v>
      </c>
    </row>
    <row r="29" spans="1:10" x14ac:dyDescent="0.25">
      <c r="A29" s="5">
        <v>1</v>
      </c>
      <c r="B29" s="5">
        <v>2</v>
      </c>
      <c r="C29" s="5">
        <v>3</v>
      </c>
      <c r="D29" s="5">
        <v>4</v>
      </c>
      <c r="E29" s="5">
        <v>5</v>
      </c>
      <c r="F29" s="5">
        <v>6</v>
      </c>
      <c r="G29" s="5">
        <v>7</v>
      </c>
      <c r="H29" s="5">
        <v>8</v>
      </c>
      <c r="I29" s="5">
        <v>9</v>
      </c>
      <c r="J29" s="5">
        <v>10</v>
      </c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.75" x14ac:dyDescent="0.25">
      <c r="A36" s="162" t="s">
        <v>144</v>
      </c>
      <c r="B36" s="162"/>
      <c r="C36" s="162"/>
      <c r="D36" s="162"/>
      <c r="E36" s="162"/>
      <c r="F36" s="162"/>
      <c r="G36" s="162"/>
      <c r="H36" s="162"/>
      <c r="I36" s="162"/>
      <c r="J36" s="162"/>
    </row>
    <row r="37" spans="1:10" ht="45" x14ac:dyDescent="0.25">
      <c r="A37" s="5" t="s">
        <v>136</v>
      </c>
      <c r="B37" s="5" t="s">
        <v>137</v>
      </c>
      <c r="C37" s="5" t="s">
        <v>143</v>
      </c>
      <c r="D37" s="5" t="s">
        <v>138</v>
      </c>
      <c r="E37" s="5" t="s">
        <v>139</v>
      </c>
      <c r="F37" s="5" t="s">
        <v>140</v>
      </c>
      <c r="G37" s="5" t="s">
        <v>140</v>
      </c>
      <c r="H37" s="5" t="s">
        <v>140</v>
      </c>
      <c r="I37" s="5" t="s">
        <v>141</v>
      </c>
      <c r="J37" s="5" t="s">
        <v>142</v>
      </c>
    </row>
    <row r="38" spans="1:10" x14ac:dyDescent="0.25">
      <c r="A38" s="5">
        <v>1</v>
      </c>
      <c r="B38" s="5">
        <v>2</v>
      </c>
      <c r="C38" s="5">
        <v>3</v>
      </c>
      <c r="D38" s="5">
        <v>4</v>
      </c>
      <c r="E38" s="5">
        <v>5</v>
      </c>
      <c r="F38" s="5">
        <v>6</v>
      </c>
      <c r="G38" s="5">
        <v>7</v>
      </c>
      <c r="H38" s="5">
        <v>8</v>
      </c>
      <c r="I38" s="5">
        <v>9</v>
      </c>
      <c r="J38" s="5">
        <v>10</v>
      </c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.75" x14ac:dyDescent="0.25">
      <c r="A45" s="162" t="s">
        <v>145</v>
      </c>
      <c r="B45" s="162"/>
      <c r="C45" s="162"/>
      <c r="D45" s="162"/>
      <c r="E45" s="162"/>
      <c r="F45" s="162"/>
      <c r="G45" s="162"/>
      <c r="H45" s="162"/>
      <c r="I45" s="162"/>
      <c r="J45" s="162"/>
    </row>
    <row r="46" spans="1:10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6.5" thickBot="1" x14ac:dyDescent="0.3">
      <c r="A47" s="8"/>
      <c r="B47" s="8"/>
      <c r="C47" s="24" t="s">
        <v>125</v>
      </c>
      <c r="D47" s="213"/>
      <c r="E47" s="213"/>
      <c r="F47" s="213"/>
      <c r="H47" s="25">
        <v>20</v>
      </c>
      <c r="I47" s="26" t="s">
        <v>126</v>
      </c>
      <c r="J47" s="8"/>
    </row>
    <row r="48" spans="1:10" ht="15.75" thickTop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32.25" customHeight="1" x14ac:dyDescent="0.25">
      <c r="A49" s="184" t="s">
        <v>1</v>
      </c>
      <c r="B49" s="184"/>
      <c r="C49" s="184"/>
      <c r="D49" s="184"/>
      <c r="E49" s="184" t="s">
        <v>40</v>
      </c>
      <c r="F49" s="184"/>
      <c r="G49" s="184" t="s">
        <v>146</v>
      </c>
      <c r="H49" s="184"/>
      <c r="I49" s="184"/>
      <c r="J49" s="184"/>
    </row>
    <row r="50" spans="1:10" x14ac:dyDescent="0.25">
      <c r="A50" s="184">
        <v>1</v>
      </c>
      <c r="B50" s="184"/>
      <c r="C50" s="184"/>
      <c r="D50" s="184"/>
      <c r="E50" s="184">
        <v>2</v>
      </c>
      <c r="F50" s="184"/>
      <c r="G50" s="184">
        <v>3</v>
      </c>
      <c r="H50" s="184"/>
      <c r="I50" s="184"/>
      <c r="J50" s="184"/>
    </row>
    <row r="51" spans="1:10" x14ac:dyDescent="0.25">
      <c r="A51" s="196" t="s">
        <v>90</v>
      </c>
      <c r="B51" s="197"/>
      <c r="C51" s="197"/>
      <c r="D51" s="198"/>
      <c r="E51" s="202" t="s">
        <v>149</v>
      </c>
      <c r="F51" s="203"/>
      <c r="G51" s="217"/>
      <c r="H51" s="218"/>
      <c r="I51" s="218"/>
      <c r="J51" s="219"/>
    </row>
    <row r="52" spans="1:10" x14ac:dyDescent="0.25">
      <c r="A52" s="196" t="s">
        <v>93</v>
      </c>
      <c r="B52" s="197"/>
      <c r="C52" s="197"/>
      <c r="D52" s="198"/>
      <c r="E52" s="202" t="s">
        <v>150</v>
      </c>
      <c r="F52" s="203"/>
      <c r="G52" s="220"/>
      <c r="H52" s="200"/>
      <c r="I52" s="200"/>
      <c r="J52" s="201"/>
    </row>
    <row r="53" spans="1:10" x14ac:dyDescent="0.25">
      <c r="A53" s="196" t="s">
        <v>147</v>
      </c>
      <c r="B53" s="197"/>
      <c r="C53" s="197"/>
      <c r="D53" s="198"/>
      <c r="E53" s="202" t="s">
        <v>151</v>
      </c>
      <c r="F53" s="203"/>
      <c r="G53" s="199"/>
      <c r="H53" s="200"/>
      <c r="I53" s="200"/>
      <c r="J53" s="201"/>
    </row>
    <row r="54" spans="1:10" x14ac:dyDescent="0.25">
      <c r="A54" s="224"/>
      <c r="B54" s="224"/>
      <c r="C54" s="224"/>
      <c r="D54" s="224"/>
      <c r="E54" s="223"/>
      <c r="F54" s="223"/>
      <c r="G54" s="184"/>
      <c r="H54" s="184"/>
      <c r="I54" s="184"/>
      <c r="J54" s="184"/>
    </row>
    <row r="55" spans="1:10" x14ac:dyDescent="0.25">
      <c r="A55" s="224" t="s">
        <v>148</v>
      </c>
      <c r="B55" s="224"/>
      <c r="C55" s="224"/>
      <c r="D55" s="224"/>
      <c r="E55" s="223" t="s">
        <v>152</v>
      </c>
      <c r="F55" s="223"/>
      <c r="G55" s="225"/>
      <c r="H55" s="225"/>
      <c r="I55" s="225"/>
      <c r="J55" s="225"/>
    </row>
    <row r="56" spans="1:10" x14ac:dyDescent="0.25">
      <c r="A56" s="184"/>
      <c r="B56" s="184"/>
      <c r="C56" s="184"/>
      <c r="D56" s="184"/>
      <c r="E56" s="184"/>
      <c r="F56" s="184"/>
      <c r="G56" s="184"/>
      <c r="H56" s="184"/>
      <c r="I56" s="184"/>
      <c r="J56" s="184"/>
    </row>
    <row r="57" spans="1:10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5.75" x14ac:dyDescent="0.25">
      <c r="A58" s="162" t="s">
        <v>153</v>
      </c>
      <c r="B58" s="162"/>
      <c r="C58" s="162"/>
      <c r="D58" s="162"/>
      <c r="E58" s="162"/>
      <c r="F58" s="162"/>
      <c r="G58" s="162"/>
      <c r="H58" s="162"/>
      <c r="I58" s="162"/>
      <c r="J58" s="162"/>
    </row>
    <row r="59" spans="1:10" x14ac:dyDescent="0.25">
      <c r="A59" s="184" t="s">
        <v>1</v>
      </c>
      <c r="B59" s="184"/>
      <c r="C59" s="184"/>
      <c r="D59" s="184"/>
      <c r="E59" s="184" t="s">
        <v>40</v>
      </c>
      <c r="F59" s="184"/>
      <c r="G59" s="184" t="s">
        <v>146</v>
      </c>
      <c r="H59" s="184"/>
      <c r="I59" s="184"/>
      <c r="J59" s="184"/>
    </row>
    <row r="60" spans="1:10" x14ac:dyDescent="0.25">
      <c r="A60" s="184">
        <v>1</v>
      </c>
      <c r="B60" s="184"/>
      <c r="C60" s="184"/>
      <c r="D60" s="184"/>
      <c r="E60" s="184">
        <v>2</v>
      </c>
      <c r="F60" s="184"/>
      <c r="G60" s="184">
        <v>3</v>
      </c>
      <c r="H60" s="184"/>
      <c r="I60" s="184"/>
      <c r="J60" s="184"/>
    </row>
    <row r="61" spans="1:10" ht="59.25" customHeight="1" x14ac:dyDescent="0.25">
      <c r="A61" s="196" t="s">
        <v>154</v>
      </c>
      <c r="B61" s="197"/>
      <c r="C61" s="197"/>
      <c r="D61" s="198"/>
      <c r="E61" s="223" t="s">
        <v>150</v>
      </c>
      <c r="F61" s="223"/>
      <c r="G61" s="184"/>
      <c r="H61" s="184"/>
      <c r="I61" s="184"/>
      <c r="J61" s="184"/>
    </row>
    <row r="62" spans="1:10" ht="36.75" customHeight="1" x14ac:dyDescent="0.25">
      <c r="A62" s="196" t="s">
        <v>234</v>
      </c>
      <c r="B62" s="197"/>
      <c r="C62" s="197"/>
      <c r="D62" s="198"/>
      <c r="E62" s="223" t="s">
        <v>151</v>
      </c>
      <c r="F62" s="223"/>
      <c r="G62" s="184"/>
      <c r="H62" s="184"/>
      <c r="I62" s="184"/>
      <c r="J62" s="184"/>
    </row>
    <row r="63" spans="1:10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x14ac:dyDescent="0.25">
      <c r="B64" s="8"/>
      <c r="C64" s="8"/>
      <c r="D64" s="8"/>
      <c r="E64" s="8"/>
      <c r="F64" s="8"/>
      <c r="G64" s="8"/>
      <c r="H64" s="8"/>
      <c r="I64" s="8"/>
      <c r="J64" s="8"/>
    </row>
    <row r="65" spans="1:10" ht="19.5" customHeight="1" x14ac:dyDescent="0.25">
      <c r="A65" s="8"/>
      <c r="B65" s="127" t="s">
        <v>155</v>
      </c>
      <c r="C65" s="127"/>
      <c r="D65" s="127"/>
      <c r="E65" s="127" t="s">
        <v>156</v>
      </c>
      <c r="F65" s="127"/>
      <c r="G65" s="127" t="s">
        <v>337</v>
      </c>
      <c r="H65" s="127"/>
      <c r="I65" s="8"/>
      <c r="J65" s="8"/>
    </row>
    <row r="66" spans="1:10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30.75" thickBot="1" x14ac:dyDescent="0.3">
      <c r="A68" s="8"/>
      <c r="B68" s="127" t="s">
        <v>11</v>
      </c>
      <c r="C68" s="127"/>
      <c r="D68" s="213"/>
      <c r="E68" s="213"/>
      <c r="F68" s="8"/>
      <c r="G68" s="28" t="s">
        <v>337</v>
      </c>
      <c r="H68" s="8"/>
      <c r="I68" s="7" t="s">
        <v>157</v>
      </c>
      <c r="J68" s="28" t="s">
        <v>338</v>
      </c>
    </row>
    <row r="69" spans="1:10" ht="15.75" thickTop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</row>
  </sheetData>
  <mergeCells count="124">
    <mergeCell ref="C3:D3"/>
    <mergeCell ref="B68:C68"/>
    <mergeCell ref="D68:E68"/>
    <mergeCell ref="A61:D61"/>
    <mergeCell ref="E61:F61"/>
    <mergeCell ref="G61:J61"/>
    <mergeCell ref="A62:D62"/>
    <mergeCell ref="E62:F62"/>
    <mergeCell ref="G62:J62"/>
    <mergeCell ref="A54:D54"/>
    <mergeCell ref="A55:D55"/>
    <mergeCell ref="A56:D56"/>
    <mergeCell ref="E54:F54"/>
    <mergeCell ref="G54:J54"/>
    <mergeCell ref="E55:F55"/>
    <mergeCell ref="G55:J55"/>
    <mergeCell ref="B65:D65"/>
    <mergeCell ref="E65:F65"/>
    <mergeCell ref="G65:H65"/>
    <mergeCell ref="A58:J58"/>
    <mergeCell ref="A59:D59"/>
    <mergeCell ref="E59:F59"/>
    <mergeCell ref="G59:J59"/>
    <mergeCell ref="A60:D60"/>
    <mergeCell ref="E60:F60"/>
    <mergeCell ref="G60:J60"/>
    <mergeCell ref="E56:F56"/>
    <mergeCell ref="G56:J56"/>
    <mergeCell ref="A51:D51"/>
    <mergeCell ref="A52:D52"/>
    <mergeCell ref="A53:D53"/>
    <mergeCell ref="E51:F51"/>
    <mergeCell ref="E52:F52"/>
    <mergeCell ref="E53:F53"/>
    <mergeCell ref="G51:J51"/>
    <mergeCell ref="G52:J52"/>
    <mergeCell ref="I20:J20"/>
    <mergeCell ref="F14:H14"/>
    <mergeCell ref="F15:H15"/>
    <mergeCell ref="A50:D50"/>
    <mergeCell ref="E50:F50"/>
    <mergeCell ref="G50:J50"/>
    <mergeCell ref="G53:J53"/>
    <mergeCell ref="A27:J27"/>
    <mergeCell ref="A36:J36"/>
    <mergeCell ref="A45:J45"/>
    <mergeCell ref="D47:F47"/>
    <mergeCell ref="A49:D49"/>
    <mergeCell ref="E49:F49"/>
    <mergeCell ref="G49:J49"/>
    <mergeCell ref="A21:C21"/>
    <mergeCell ref="D21:E21"/>
    <mergeCell ref="D12:E12"/>
    <mergeCell ref="D13:E13"/>
    <mergeCell ref="F10:H10"/>
    <mergeCell ref="F25:H25"/>
    <mergeCell ref="I25:J25"/>
    <mergeCell ref="D24:E24"/>
    <mergeCell ref="A25:C25"/>
    <mergeCell ref="D25:E25"/>
    <mergeCell ref="D14:E14"/>
    <mergeCell ref="D15:E15"/>
    <mergeCell ref="D16:E16"/>
    <mergeCell ref="D17:E17"/>
    <mergeCell ref="D18:E18"/>
    <mergeCell ref="D19:E19"/>
    <mergeCell ref="A23:C23"/>
    <mergeCell ref="A24:C24"/>
    <mergeCell ref="A16:C16"/>
    <mergeCell ref="A17:C17"/>
    <mergeCell ref="A18:C18"/>
    <mergeCell ref="A19:C19"/>
    <mergeCell ref="A20:C20"/>
    <mergeCell ref="A22:C22"/>
    <mergeCell ref="I18:J18"/>
    <mergeCell ref="I19:J19"/>
    <mergeCell ref="F11:H11"/>
    <mergeCell ref="F12:H12"/>
    <mergeCell ref="F13:H13"/>
    <mergeCell ref="D23:E23"/>
    <mergeCell ref="I22:J22"/>
    <mergeCell ref="I23:J23"/>
    <mergeCell ref="I24:J24"/>
    <mergeCell ref="F24:H24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F17:H17"/>
    <mergeCell ref="F18:H18"/>
    <mergeCell ref="F19:H19"/>
    <mergeCell ref="F20:H20"/>
    <mergeCell ref="F22:H22"/>
    <mergeCell ref="F23:H23"/>
    <mergeCell ref="F9:H9"/>
    <mergeCell ref="A2:J2"/>
    <mergeCell ref="A3:B3"/>
    <mergeCell ref="A10:C10"/>
    <mergeCell ref="A11:C11"/>
    <mergeCell ref="A12:C12"/>
    <mergeCell ref="A13:C13"/>
    <mergeCell ref="F16:H16"/>
    <mergeCell ref="D20:E20"/>
    <mergeCell ref="D22:E22"/>
    <mergeCell ref="A14:C14"/>
    <mergeCell ref="A15:C15"/>
    <mergeCell ref="E5:G5"/>
    <mergeCell ref="I7:J7"/>
    <mergeCell ref="F7:H7"/>
    <mergeCell ref="D7:E7"/>
    <mergeCell ref="A7:C7"/>
    <mergeCell ref="A9:C9"/>
    <mergeCell ref="A8:C8"/>
    <mergeCell ref="D8:E8"/>
    <mergeCell ref="F8:H8"/>
    <mergeCell ref="I8:J8"/>
    <mergeCell ref="D9:E9"/>
    <mergeCell ref="D10:E10"/>
    <mergeCell ref="D11:E11"/>
  </mergeCells>
  <pageMargins left="0.70866141732283472" right="0.31496062992125984" top="0.15748031496062992" bottom="0.15748031496062992" header="0.31496062992125984" footer="0.31496062992125984"/>
  <pageSetup paperSize="9" scale="77" fitToHeight="3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opLeftCell="A50" workbookViewId="0">
      <selection activeCell="I54" sqref="I54:J54"/>
    </sheetView>
  </sheetViews>
  <sheetFormatPr defaultColWidth="8.85546875" defaultRowHeight="15" x14ac:dyDescent="0.25"/>
  <cols>
    <col min="1" max="1" width="6.42578125" style="1" customWidth="1"/>
    <col min="2" max="2" width="19.85546875" style="1" customWidth="1"/>
    <col min="3" max="3" width="8.140625" style="1" customWidth="1"/>
    <col min="4" max="4" width="12.5703125" style="1" customWidth="1"/>
    <col min="5" max="5" width="15.5703125" style="1" customWidth="1"/>
    <col min="6" max="6" width="16" style="1" customWidth="1"/>
    <col min="7" max="7" width="18" style="1" customWidth="1"/>
    <col min="8" max="8" width="14.5703125" style="1" customWidth="1"/>
    <col min="9" max="9" width="12.7109375" style="1" customWidth="1"/>
    <col min="10" max="10" width="18" style="1" customWidth="1"/>
    <col min="11" max="11" width="9.5703125" style="1" customWidth="1"/>
    <col min="12" max="12" width="9.7109375" style="1" customWidth="1"/>
    <col min="13" max="16384" width="8.85546875" style="1"/>
  </cols>
  <sheetData>
    <row r="1" spans="1:12" ht="7.5" customHeight="1" x14ac:dyDescent="0.25">
      <c r="A1" s="18"/>
      <c r="B1" s="19"/>
      <c r="C1" s="6"/>
      <c r="D1" s="6"/>
      <c r="E1" s="20"/>
      <c r="F1" s="20"/>
      <c r="G1" s="20"/>
      <c r="H1" s="20"/>
      <c r="I1" s="20"/>
      <c r="J1" s="21"/>
    </row>
    <row r="2" spans="1:12" ht="15.75" customHeight="1" x14ac:dyDescent="0.25">
      <c r="A2" s="226" t="s">
        <v>158</v>
      </c>
      <c r="B2" s="226"/>
      <c r="C2" s="226"/>
      <c r="D2" s="226"/>
      <c r="E2" s="226"/>
      <c r="F2" s="226"/>
      <c r="G2" s="226"/>
      <c r="H2" s="226"/>
      <c r="I2" s="226"/>
      <c r="J2" s="226"/>
      <c r="K2" s="22"/>
      <c r="L2" s="22"/>
    </row>
    <row r="3" spans="1:12" ht="24.75" customHeight="1" x14ac:dyDescent="0.25">
      <c r="A3" s="230" t="s">
        <v>159</v>
      </c>
      <c r="B3" s="230"/>
      <c r="C3" s="230"/>
      <c r="D3" s="229">
        <v>111</v>
      </c>
      <c r="E3" s="229"/>
      <c r="F3" s="229"/>
      <c r="G3" s="29"/>
      <c r="H3" s="29"/>
      <c r="I3" s="29"/>
      <c r="J3" s="29"/>
      <c r="K3" s="23"/>
      <c r="L3" s="23"/>
    </row>
    <row r="4" spans="1:12" ht="15.75" customHeight="1" x14ac:dyDescent="0.25">
      <c r="A4" s="230" t="s">
        <v>160</v>
      </c>
      <c r="B4" s="230"/>
      <c r="C4" s="230"/>
      <c r="D4" s="230"/>
      <c r="E4" s="227" t="s">
        <v>6</v>
      </c>
      <c r="F4" s="227"/>
      <c r="G4" s="227"/>
      <c r="H4" s="227"/>
      <c r="I4" s="227"/>
      <c r="J4" s="227"/>
      <c r="K4" s="23"/>
      <c r="L4" s="23"/>
    </row>
    <row r="5" spans="1:12" ht="17.25" customHeight="1" x14ac:dyDescent="0.25">
      <c r="B5" s="228" t="s">
        <v>161</v>
      </c>
      <c r="C5" s="228"/>
      <c r="D5" s="228"/>
      <c r="E5" s="228"/>
      <c r="F5" s="228"/>
      <c r="G5" s="228"/>
      <c r="H5" s="30"/>
      <c r="I5" s="26"/>
      <c r="J5" s="26"/>
    </row>
    <row r="6" spans="1:12" ht="74.25" customHeight="1" x14ac:dyDescent="0.25">
      <c r="A6" s="181" t="s">
        <v>136</v>
      </c>
      <c r="B6" s="231" t="s">
        <v>302</v>
      </c>
      <c r="C6" s="181" t="s">
        <v>162</v>
      </c>
      <c r="D6" s="199" t="s">
        <v>163</v>
      </c>
      <c r="E6" s="200"/>
      <c r="F6" s="200"/>
      <c r="G6" s="201"/>
      <c r="H6" s="181" t="s">
        <v>167</v>
      </c>
      <c r="I6" s="181" t="s">
        <v>168</v>
      </c>
      <c r="J6" s="181" t="s">
        <v>169</v>
      </c>
    </row>
    <row r="7" spans="1:12" x14ac:dyDescent="0.25">
      <c r="A7" s="182"/>
      <c r="B7" s="232"/>
      <c r="C7" s="182"/>
      <c r="D7" s="181" t="s">
        <v>43</v>
      </c>
      <c r="E7" s="199" t="s">
        <v>2</v>
      </c>
      <c r="F7" s="200"/>
      <c r="G7" s="201"/>
      <c r="H7" s="182"/>
      <c r="I7" s="182"/>
      <c r="J7" s="182"/>
    </row>
    <row r="8" spans="1:12" ht="45" x14ac:dyDescent="0.25">
      <c r="A8" s="183"/>
      <c r="B8" s="233"/>
      <c r="C8" s="183"/>
      <c r="D8" s="183"/>
      <c r="E8" s="5" t="s">
        <v>164</v>
      </c>
      <c r="F8" s="5" t="s">
        <v>165</v>
      </c>
      <c r="G8" s="5" t="s">
        <v>166</v>
      </c>
      <c r="H8" s="183"/>
      <c r="I8" s="183"/>
      <c r="J8" s="183"/>
    </row>
    <row r="9" spans="1:12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2" x14ac:dyDescent="0.25">
      <c r="A10" s="32">
        <v>1</v>
      </c>
      <c r="B10" s="33" t="s">
        <v>339</v>
      </c>
      <c r="C10" s="32">
        <v>1</v>
      </c>
      <c r="D10" s="112">
        <f>E10+F10+G10+H10+I10</f>
        <v>49532.560000000005</v>
      </c>
      <c r="E10" s="113">
        <v>35891.660000000003</v>
      </c>
      <c r="F10" s="36"/>
      <c r="G10" s="113"/>
      <c r="H10" s="103">
        <v>13640.9</v>
      </c>
      <c r="I10" s="32"/>
      <c r="J10" s="37">
        <f>C10*D10*11.2</f>
        <v>554764.67200000002</v>
      </c>
    </row>
    <row r="11" spans="1:12" ht="21.75" customHeight="1" x14ac:dyDescent="0.25">
      <c r="A11" s="32">
        <v>2</v>
      </c>
      <c r="B11" s="33" t="s">
        <v>340</v>
      </c>
      <c r="C11" s="32">
        <v>2.6</v>
      </c>
      <c r="D11" s="112">
        <f t="shared" ref="D11:D25" si="0">E11+F11+G11+H11+I11</f>
        <v>41993.237000000001</v>
      </c>
      <c r="E11" s="36">
        <v>32302.49</v>
      </c>
      <c r="F11" s="36"/>
      <c r="G11" s="36"/>
      <c r="H11" s="114">
        <f>E11*30%</f>
        <v>9690.7469999999994</v>
      </c>
      <c r="I11" s="32"/>
      <c r="J11" s="37">
        <f t="shared" ref="J11:J21" si="1">C11*D11*11.2</f>
        <v>1222843.0614400001</v>
      </c>
    </row>
    <row r="12" spans="1:12" x14ac:dyDescent="0.25">
      <c r="A12" s="35">
        <v>3</v>
      </c>
      <c r="B12" s="33" t="s">
        <v>341</v>
      </c>
      <c r="C12" s="32">
        <v>1</v>
      </c>
      <c r="D12" s="112">
        <f t="shared" si="0"/>
        <v>37327.328999999998</v>
      </c>
      <c r="E12" s="36">
        <v>28713.33</v>
      </c>
      <c r="F12" s="36"/>
      <c r="G12" s="36"/>
      <c r="H12" s="114">
        <f t="shared" ref="H12:H25" si="2">E12*30%</f>
        <v>8613.9989999999998</v>
      </c>
      <c r="I12" s="32"/>
      <c r="J12" s="37">
        <f t="shared" si="1"/>
        <v>418066.08479999995</v>
      </c>
    </row>
    <row r="13" spans="1:12" x14ac:dyDescent="0.25">
      <c r="A13" s="35">
        <v>4</v>
      </c>
      <c r="B13" s="33" t="s">
        <v>342</v>
      </c>
      <c r="C13" s="32">
        <v>1</v>
      </c>
      <c r="D13" s="112">
        <f t="shared" si="0"/>
        <v>16371.510999999999</v>
      </c>
      <c r="E13" s="36">
        <v>12593.47</v>
      </c>
      <c r="F13" s="36"/>
      <c r="G13" s="36"/>
      <c r="H13" s="114">
        <f t="shared" si="2"/>
        <v>3778.0409999999997</v>
      </c>
      <c r="I13" s="32"/>
      <c r="J13" s="37">
        <f t="shared" si="1"/>
        <v>183360.92319999996</v>
      </c>
    </row>
    <row r="14" spans="1:12" ht="30" x14ac:dyDescent="0.25">
      <c r="A14" s="35">
        <v>5</v>
      </c>
      <c r="B14" s="33" t="s">
        <v>343</v>
      </c>
      <c r="C14" s="32">
        <v>1</v>
      </c>
      <c r="D14" s="112">
        <f t="shared" si="0"/>
        <v>13524.251</v>
      </c>
      <c r="E14" s="36">
        <v>10403.27</v>
      </c>
      <c r="F14" s="36"/>
      <c r="G14" s="36"/>
      <c r="H14" s="114">
        <f t="shared" si="2"/>
        <v>3120.9810000000002</v>
      </c>
      <c r="I14" s="32"/>
      <c r="J14" s="37">
        <f t="shared" si="1"/>
        <v>151471.61119999998</v>
      </c>
    </row>
    <row r="15" spans="1:12" x14ac:dyDescent="0.25">
      <c r="A15" s="35">
        <v>6</v>
      </c>
      <c r="B15" s="33" t="s">
        <v>344</v>
      </c>
      <c r="C15" s="32">
        <v>0.5</v>
      </c>
      <c r="D15" s="112">
        <f t="shared" si="0"/>
        <v>10855</v>
      </c>
      <c r="E15" s="36">
        <v>8350</v>
      </c>
      <c r="F15" s="36"/>
      <c r="G15" s="36"/>
      <c r="H15" s="114">
        <f t="shared" si="2"/>
        <v>2505</v>
      </c>
      <c r="I15" s="32"/>
      <c r="J15" s="37">
        <f t="shared" si="1"/>
        <v>60787.999999999993</v>
      </c>
    </row>
    <row r="16" spans="1:12" x14ac:dyDescent="0.25">
      <c r="A16" s="35">
        <v>7</v>
      </c>
      <c r="B16" s="33" t="s">
        <v>345</v>
      </c>
      <c r="C16" s="32">
        <v>1.5</v>
      </c>
      <c r="D16" s="112">
        <f t="shared" si="0"/>
        <v>10855</v>
      </c>
      <c r="E16" s="36">
        <v>8350</v>
      </c>
      <c r="F16" s="36"/>
      <c r="G16" s="36"/>
      <c r="H16" s="114">
        <f t="shared" si="2"/>
        <v>2505</v>
      </c>
      <c r="I16" s="32"/>
      <c r="J16" s="37">
        <f t="shared" si="1"/>
        <v>182364</v>
      </c>
    </row>
    <row r="17" spans="1:10" x14ac:dyDescent="0.25">
      <c r="A17" s="35">
        <v>8</v>
      </c>
      <c r="B17" s="33" t="s">
        <v>346</v>
      </c>
      <c r="C17" s="32">
        <v>0.5</v>
      </c>
      <c r="D17" s="112">
        <f t="shared" si="0"/>
        <v>12456.132</v>
      </c>
      <c r="E17" s="36">
        <v>9581.64</v>
      </c>
      <c r="F17" s="36"/>
      <c r="G17" s="36"/>
      <c r="H17" s="114">
        <f t="shared" si="2"/>
        <v>2874.4919999999997</v>
      </c>
      <c r="I17" s="32"/>
      <c r="J17" s="37">
        <f t="shared" si="1"/>
        <v>69754.339199999988</v>
      </c>
    </row>
    <row r="18" spans="1:10" ht="45" x14ac:dyDescent="0.25">
      <c r="A18" s="35">
        <v>9</v>
      </c>
      <c r="B18" s="33" t="s">
        <v>347</v>
      </c>
      <c r="C18" s="32">
        <v>1.5</v>
      </c>
      <c r="D18" s="112">
        <f t="shared" si="0"/>
        <v>11033.022000000001</v>
      </c>
      <c r="E18" s="36">
        <v>8486.94</v>
      </c>
      <c r="F18" s="36"/>
      <c r="G18" s="36"/>
      <c r="H18" s="114">
        <f t="shared" si="2"/>
        <v>2546.0819999999999</v>
      </c>
      <c r="I18" s="32"/>
      <c r="J18" s="37">
        <f t="shared" si="1"/>
        <v>185354.76960000003</v>
      </c>
    </row>
    <row r="19" spans="1:10" ht="30" x14ac:dyDescent="0.25">
      <c r="A19" s="35">
        <v>10</v>
      </c>
      <c r="B19" s="33" t="s">
        <v>348</v>
      </c>
      <c r="C19" s="32">
        <v>2</v>
      </c>
      <c r="D19" s="112">
        <f t="shared" si="0"/>
        <v>10855</v>
      </c>
      <c r="E19" s="36">
        <v>8350</v>
      </c>
      <c r="F19" s="36"/>
      <c r="G19" s="36"/>
      <c r="H19" s="114">
        <f t="shared" si="2"/>
        <v>2505</v>
      </c>
      <c r="I19" s="32"/>
      <c r="J19" s="37">
        <f t="shared" si="1"/>
        <v>243151.99999999997</v>
      </c>
    </row>
    <row r="20" spans="1:10" x14ac:dyDescent="0.25">
      <c r="A20" s="35">
        <v>11</v>
      </c>
      <c r="B20" s="33" t="s">
        <v>349</v>
      </c>
      <c r="C20" s="32">
        <v>0.5</v>
      </c>
      <c r="D20" s="112">
        <f t="shared" si="0"/>
        <v>10855</v>
      </c>
      <c r="E20" s="36">
        <v>8350</v>
      </c>
      <c r="F20" s="36"/>
      <c r="G20" s="36"/>
      <c r="H20" s="114">
        <f t="shared" si="2"/>
        <v>2505</v>
      </c>
      <c r="I20" s="32"/>
      <c r="J20" s="37">
        <f t="shared" si="1"/>
        <v>60787.999999999993</v>
      </c>
    </row>
    <row r="21" spans="1:10" x14ac:dyDescent="0.25">
      <c r="A21" s="35">
        <v>12</v>
      </c>
      <c r="B21" s="33" t="s">
        <v>350</v>
      </c>
      <c r="C21" s="5">
        <v>3</v>
      </c>
      <c r="D21" s="112">
        <f t="shared" si="0"/>
        <v>14359.33</v>
      </c>
      <c r="E21" s="36">
        <v>8350</v>
      </c>
      <c r="F21" s="36">
        <v>3504.33</v>
      </c>
      <c r="G21" s="36"/>
      <c r="H21" s="114">
        <f t="shared" si="2"/>
        <v>2505</v>
      </c>
      <c r="I21" s="5"/>
      <c r="J21" s="37">
        <f t="shared" si="1"/>
        <v>482473.48799999995</v>
      </c>
    </row>
    <row r="22" spans="1:10" x14ac:dyDescent="0.25">
      <c r="A22" s="35">
        <v>13</v>
      </c>
      <c r="B22" s="33" t="s">
        <v>351</v>
      </c>
      <c r="C22" s="5">
        <v>46.92</v>
      </c>
      <c r="D22" s="112">
        <f t="shared" si="0"/>
        <v>23480.47</v>
      </c>
      <c r="E22" s="36">
        <v>18061.900000000001</v>
      </c>
      <c r="F22" s="36"/>
      <c r="G22" s="36"/>
      <c r="H22" s="114">
        <f t="shared" si="2"/>
        <v>5418.5700000000006</v>
      </c>
      <c r="I22" s="5"/>
      <c r="J22" s="37">
        <v>12339081.18</v>
      </c>
    </row>
    <row r="23" spans="1:10" x14ac:dyDescent="0.25">
      <c r="A23" s="35">
        <v>14</v>
      </c>
      <c r="B23" s="33"/>
      <c r="C23" s="32"/>
      <c r="D23" s="112">
        <f t="shared" si="0"/>
        <v>0</v>
      </c>
      <c r="E23" s="36"/>
      <c r="F23" s="36"/>
      <c r="G23" s="36"/>
      <c r="H23" s="114">
        <f t="shared" si="2"/>
        <v>0</v>
      </c>
      <c r="I23" s="32"/>
      <c r="J23" s="37">
        <f t="shared" ref="J23:J25" si="3">C23*D23*12</f>
        <v>0</v>
      </c>
    </row>
    <row r="24" spans="1:10" x14ac:dyDescent="0.25">
      <c r="A24" s="35">
        <v>15</v>
      </c>
      <c r="B24" s="33"/>
      <c r="C24" s="32"/>
      <c r="D24" s="112">
        <f t="shared" si="0"/>
        <v>0</v>
      </c>
      <c r="E24" s="36"/>
      <c r="F24" s="36"/>
      <c r="G24" s="36"/>
      <c r="H24" s="114">
        <f t="shared" si="2"/>
        <v>0</v>
      </c>
      <c r="I24" s="32"/>
      <c r="J24" s="37">
        <f t="shared" si="3"/>
        <v>0</v>
      </c>
    </row>
    <row r="25" spans="1:10" x14ac:dyDescent="0.25">
      <c r="A25" s="35">
        <v>16</v>
      </c>
      <c r="B25" s="33"/>
      <c r="C25" s="5"/>
      <c r="D25" s="112">
        <f t="shared" si="0"/>
        <v>0</v>
      </c>
      <c r="E25" s="36"/>
      <c r="F25" s="36"/>
      <c r="G25" s="36"/>
      <c r="H25" s="114">
        <f t="shared" si="2"/>
        <v>0</v>
      </c>
      <c r="I25" s="5"/>
      <c r="J25" s="37">
        <f t="shared" si="3"/>
        <v>0</v>
      </c>
    </row>
    <row r="26" spans="1:10" ht="15" customHeight="1" x14ac:dyDescent="0.2">
      <c r="A26" s="234" t="s">
        <v>10</v>
      </c>
      <c r="B26" s="235"/>
      <c r="C26" s="5"/>
      <c r="D26" s="5"/>
      <c r="E26" s="5" t="s">
        <v>57</v>
      </c>
      <c r="F26" s="5" t="s">
        <v>57</v>
      </c>
      <c r="G26" s="5" t="s">
        <v>57</v>
      </c>
      <c r="H26" s="5" t="s">
        <v>57</v>
      </c>
      <c r="I26" s="5" t="s">
        <v>57</v>
      </c>
      <c r="J26" s="38">
        <f>SUM(J10:J25)</f>
        <v>16154262.12944</v>
      </c>
    </row>
    <row r="27" spans="1:10" ht="27.75" customHeight="1" x14ac:dyDescent="0.25">
      <c r="A27" s="31"/>
      <c r="B27" s="228" t="s">
        <v>171</v>
      </c>
      <c r="C27" s="228"/>
      <c r="D27" s="228"/>
      <c r="E27" s="228"/>
      <c r="F27" s="228"/>
      <c r="G27" s="228"/>
      <c r="H27" s="31"/>
      <c r="I27" s="31"/>
      <c r="J27" s="31"/>
    </row>
    <row r="28" spans="1:10" ht="45" x14ac:dyDescent="0.25">
      <c r="A28" s="5" t="s">
        <v>136</v>
      </c>
      <c r="B28" s="199" t="s">
        <v>172</v>
      </c>
      <c r="C28" s="200"/>
      <c r="D28" s="201"/>
      <c r="E28" s="199" t="s">
        <v>173</v>
      </c>
      <c r="F28" s="201"/>
      <c r="G28" s="5" t="s">
        <v>174</v>
      </c>
      <c r="H28" s="5" t="s">
        <v>175</v>
      </c>
      <c r="I28" s="199" t="s">
        <v>176</v>
      </c>
      <c r="J28" s="201"/>
    </row>
    <row r="29" spans="1:10" x14ac:dyDescent="0.25">
      <c r="A29" s="5"/>
      <c r="B29" s="199"/>
      <c r="C29" s="200"/>
      <c r="D29" s="201"/>
      <c r="E29" s="199"/>
      <c r="F29" s="201"/>
      <c r="G29" s="5"/>
      <c r="H29" s="5"/>
      <c r="I29" s="199"/>
      <c r="J29" s="201"/>
    </row>
    <row r="30" spans="1:10" hidden="1" x14ac:dyDescent="0.25">
      <c r="A30" s="5"/>
      <c r="B30" s="199"/>
      <c r="C30" s="200"/>
      <c r="D30" s="201"/>
      <c r="E30" s="199"/>
      <c r="F30" s="201"/>
      <c r="G30" s="5"/>
      <c r="H30" s="5"/>
      <c r="I30" s="199"/>
      <c r="J30" s="201"/>
    </row>
    <row r="31" spans="1:10" hidden="1" x14ac:dyDescent="0.25">
      <c r="A31" s="5"/>
      <c r="B31" s="199"/>
      <c r="C31" s="200"/>
      <c r="D31" s="201"/>
      <c r="E31" s="199"/>
      <c r="F31" s="201"/>
      <c r="G31" s="5"/>
      <c r="H31" s="5"/>
      <c r="I31" s="199"/>
      <c r="J31" s="201"/>
    </row>
    <row r="32" spans="1:10" x14ac:dyDescent="0.25">
      <c r="A32" s="5"/>
      <c r="B32" s="236" t="s">
        <v>10</v>
      </c>
      <c r="C32" s="237"/>
      <c r="D32" s="238"/>
      <c r="E32" s="199" t="s">
        <v>57</v>
      </c>
      <c r="F32" s="201"/>
      <c r="G32" s="5" t="s">
        <v>57</v>
      </c>
      <c r="H32" s="5" t="s">
        <v>57</v>
      </c>
      <c r="I32" s="199"/>
      <c r="J32" s="201"/>
    </row>
    <row r="33" spans="1:10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.75" x14ac:dyDescent="0.25">
      <c r="A34" s="31"/>
      <c r="B34" s="228" t="s">
        <v>177</v>
      </c>
      <c r="C34" s="228"/>
      <c r="D34" s="228"/>
      <c r="E34" s="228"/>
      <c r="F34" s="228"/>
      <c r="G34" s="228"/>
      <c r="H34" s="31"/>
      <c r="I34" s="31"/>
      <c r="J34" s="31"/>
    </row>
    <row r="35" spans="1:10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32.25" customHeight="1" x14ac:dyDescent="0.25">
      <c r="A36" s="5" t="s">
        <v>136</v>
      </c>
      <c r="B36" s="199" t="s">
        <v>172</v>
      </c>
      <c r="C36" s="200"/>
      <c r="D36" s="201"/>
      <c r="E36" s="199" t="s">
        <v>178</v>
      </c>
      <c r="F36" s="201"/>
      <c r="G36" s="5" t="s">
        <v>179</v>
      </c>
      <c r="H36" s="5" t="s">
        <v>180</v>
      </c>
      <c r="I36" s="199" t="s">
        <v>176</v>
      </c>
      <c r="J36" s="201"/>
    </row>
    <row r="37" spans="1:10" x14ac:dyDescent="0.25">
      <c r="A37" s="5"/>
      <c r="B37" s="199"/>
      <c r="C37" s="200"/>
      <c r="D37" s="201"/>
      <c r="E37" s="199"/>
      <c r="F37" s="201"/>
      <c r="G37" s="5"/>
      <c r="H37" s="5"/>
      <c r="I37" s="199"/>
      <c r="J37" s="201"/>
    </row>
    <row r="38" spans="1:10" ht="15" customHeight="1" x14ac:dyDescent="0.25">
      <c r="A38" s="5"/>
      <c r="B38" s="236" t="s">
        <v>10</v>
      </c>
      <c r="C38" s="237"/>
      <c r="D38" s="238"/>
      <c r="E38" s="199" t="s">
        <v>57</v>
      </c>
      <c r="F38" s="201"/>
      <c r="G38" s="5" t="s">
        <v>57</v>
      </c>
      <c r="H38" s="5" t="s">
        <v>57</v>
      </c>
      <c r="I38" s="199"/>
      <c r="J38" s="201"/>
    </row>
    <row r="39" spans="1:10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50.25" customHeight="1" x14ac:dyDescent="0.25">
      <c r="B40" s="163" t="s">
        <v>181</v>
      </c>
      <c r="C40" s="163"/>
      <c r="D40" s="163"/>
      <c r="E40" s="163"/>
      <c r="F40" s="163"/>
      <c r="G40" s="163"/>
      <c r="H40" s="163"/>
      <c r="I40" s="163"/>
      <c r="J40" s="8"/>
    </row>
    <row r="41" spans="1:10" x14ac:dyDescent="0.25">
      <c r="A41" s="5" t="s">
        <v>136</v>
      </c>
      <c r="B41" s="199" t="s">
        <v>182</v>
      </c>
      <c r="C41" s="200"/>
      <c r="D41" s="200"/>
      <c r="E41" s="200"/>
      <c r="F41" s="201"/>
      <c r="G41" s="199" t="s">
        <v>183</v>
      </c>
      <c r="H41" s="201"/>
      <c r="I41" s="199" t="s">
        <v>184</v>
      </c>
      <c r="J41" s="201"/>
    </row>
    <row r="42" spans="1:10" x14ac:dyDescent="0.25">
      <c r="A42" s="5">
        <v>1</v>
      </c>
      <c r="B42" s="199">
        <v>2</v>
      </c>
      <c r="C42" s="200"/>
      <c r="D42" s="200"/>
      <c r="E42" s="200"/>
      <c r="F42" s="201"/>
      <c r="G42" s="199">
        <v>3</v>
      </c>
      <c r="H42" s="201"/>
      <c r="I42" s="199">
        <v>4</v>
      </c>
      <c r="J42" s="201"/>
    </row>
    <row r="43" spans="1:10" ht="36.75" customHeight="1" x14ac:dyDescent="0.25">
      <c r="A43" s="5"/>
      <c r="B43" s="196" t="s">
        <v>185</v>
      </c>
      <c r="C43" s="197"/>
      <c r="D43" s="197"/>
      <c r="E43" s="197"/>
      <c r="F43" s="198"/>
      <c r="G43" s="239">
        <v>16154262.130000001</v>
      </c>
      <c r="H43" s="240"/>
      <c r="I43" s="239">
        <f>I44+I45+I46</f>
        <v>3553937.6686</v>
      </c>
      <c r="J43" s="240"/>
    </row>
    <row r="44" spans="1:10" ht="35.25" customHeight="1" x14ac:dyDescent="0.25">
      <c r="A44" s="5"/>
      <c r="B44" s="196" t="s">
        <v>189</v>
      </c>
      <c r="C44" s="197"/>
      <c r="D44" s="197"/>
      <c r="E44" s="197"/>
      <c r="F44" s="198"/>
      <c r="G44" s="241"/>
      <c r="H44" s="242"/>
      <c r="I44" s="239">
        <f>G43*22%</f>
        <v>3553937.6686</v>
      </c>
      <c r="J44" s="240"/>
    </row>
    <row r="45" spans="1:10" ht="22.5" customHeight="1" x14ac:dyDescent="0.25">
      <c r="A45" s="5"/>
      <c r="B45" s="196" t="s">
        <v>186</v>
      </c>
      <c r="C45" s="197"/>
      <c r="D45" s="197"/>
      <c r="E45" s="197"/>
      <c r="F45" s="198"/>
      <c r="G45" s="241"/>
      <c r="H45" s="242"/>
      <c r="I45" s="245">
        <v>0</v>
      </c>
      <c r="J45" s="246"/>
    </row>
    <row r="46" spans="1:10" ht="35.25" customHeight="1" x14ac:dyDescent="0.25">
      <c r="A46" s="5"/>
      <c r="B46" s="196" t="s">
        <v>187</v>
      </c>
      <c r="C46" s="197"/>
      <c r="D46" s="197"/>
      <c r="E46" s="197"/>
      <c r="F46" s="198"/>
      <c r="G46" s="241"/>
      <c r="H46" s="242"/>
      <c r="I46" s="245">
        <v>0</v>
      </c>
      <c r="J46" s="246"/>
    </row>
    <row r="47" spans="1:10" ht="31.5" customHeight="1" x14ac:dyDescent="0.25">
      <c r="A47" s="5"/>
      <c r="B47" s="196" t="s">
        <v>188</v>
      </c>
      <c r="C47" s="197"/>
      <c r="D47" s="197"/>
      <c r="E47" s="197"/>
      <c r="F47" s="198"/>
      <c r="G47" s="239">
        <v>16154262.130000001</v>
      </c>
      <c r="H47" s="240"/>
      <c r="I47" s="239">
        <f>I48+I49+I50+I51+I52</f>
        <v>500782.12602999998</v>
      </c>
      <c r="J47" s="240"/>
    </row>
    <row r="48" spans="1:10" ht="50.25" customHeight="1" x14ac:dyDescent="0.25">
      <c r="A48" s="5"/>
      <c r="B48" s="196" t="s">
        <v>190</v>
      </c>
      <c r="C48" s="197"/>
      <c r="D48" s="197"/>
      <c r="E48" s="197"/>
      <c r="F48" s="198"/>
      <c r="G48" s="241"/>
      <c r="H48" s="242"/>
      <c r="I48" s="239">
        <f>G47*2.9%</f>
        <v>468473.60177000001</v>
      </c>
      <c r="J48" s="240"/>
    </row>
    <row r="49" spans="1:10" ht="36" customHeight="1" x14ac:dyDescent="0.25">
      <c r="A49" s="5"/>
      <c r="B49" s="196" t="s">
        <v>191</v>
      </c>
      <c r="C49" s="197"/>
      <c r="D49" s="197"/>
      <c r="E49" s="197"/>
      <c r="F49" s="198"/>
      <c r="G49" s="241"/>
      <c r="H49" s="242"/>
      <c r="I49" s="245">
        <v>0</v>
      </c>
      <c r="J49" s="246"/>
    </row>
    <row r="50" spans="1:10" ht="33.75" customHeight="1" x14ac:dyDescent="0.25">
      <c r="A50" s="5"/>
      <c r="B50" s="196" t="s">
        <v>192</v>
      </c>
      <c r="C50" s="197"/>
      <c r="D50" s="197"/>
      <c r="E50" s="197"/>
      <c r="F50" s="198"/>
      <c r="G50" s="241"/>
      <c r="H50" s="242"/>
      <c r="I50" s="239">
        <f>G47*0.2%</f>
        <v>32308.524260000002</v>
      </c>
      <c r="J50" s="240"/>
    </row>
    <row r="51" spans="1:10" ht="28.5" customHeight="1" x14ac:dyDescent="0.25">
      <c r="A51" s="5"/>
      <c r="B51" s="196" t="s">
        <v>194</v>
      </c>
      <c r="C51" s="197"/>
      <c r="D51" s="197"/>
      <c r="E51" s="197"/>
      <c r="F51" s="198"/>
      <c r="G51" s="241"/>
      <c r="H51" s="242"/>
      <c r="I51" s="245"/>
      <c r="J51" s="246"/>
    </row>
    <row r="52" spans="1:10" ht="36" customHeight="1" x14ac:dyDescent="0.25">
      <c r="A52" s="5"/>
      <c r="B52" s="196" t="s">
        <v>194</v>
      </c>
      <c r="C52" s="197"/>
      <c r="D52" s="197"/>
      <c r="E52" s="197"/>
      <c r="F52" s="198"/>
      <c r="G52" s="241"/>
      <c r="H52" s="242"/>
      <c r="I52" s="245"/>
      <c r="J52" s="246"/>
    </row>
    <row r="53" spans="1:10" ht="34.5" customHeight="1" x14ac:dyDescent="0.25">
      <c r="A53" s="5"/>
      <c r="B53" s="196" t="s">
        <v>193</v>
      </c>
      <c r="C53" s="197"/>
      <c r="D53" s="197"/>
      <c r="E53" s="197"/>
      <c r="F53" s="198"/>
      <c r="G53" s="239">
        <v>16154262.130000001</v>
      </c>
      <c r="H53" s="240"/>
      <c r="I53" s="239">
        <v>823867.08</v>
      </c>
      <c r="J53" s="240"/>
    </row>
    <row r="54" spans="1:10" x14ac:dyDescent="0.25">
      <c r="A54" s="5"/>
      <c r="B54" s="236" t="s">
        <v>170</v>
      </c>
      <c r="C54" s="237"/>
      <c r="D54" s="237"/>
      <c r="E54" s="237"/>
      <c r="F54" s="238"/>
      <c r="G54" s="199" t="s">
        <v>57</v>
      </c>
      <c r="H54" s="201"/>
      <c r="I54" s="243">
        <f>I43+I47+I53</f>
        <v>4878586.8746299995</v>
      </c>
      <c r="J54" s="244"/>
    </row>
    <row r="55" spans="1:10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</row>
  </sheetData>
  <mergeCells count="85">
    <mergeCell ref="I54:J54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B54:F54"/>
    <mergeCell ref="B46:F46"/>
    <mergeCell ref="B47:F47"/>
    <mergeCell ref="B48:F48"/>
    <mergeCell ref="B49:F49"/>
    <mergeCell ref="B50:F50"/>
    <mergeCell ref="B51:F51"/>
    <mergeCell ref="G54:H54"/>
    <mergeCell ref="G48:H48"/>
    <mergeCell ref="G49:H49"/>
    <mergeCell ref="G50:H50"/>
    <mergeCell ref="G51:H51"/>
    <mergeCell ref="B43:F43"/>
    <mergeCell ref="B44:F44"/>
    <mergeCell ref="B52:F52"/>
    <mergeCell ref="B53:F53"/>
    <mergeCell ref="G43:H43"/>
    <mergeCell ref="G44:H44"/>
    <mergeCell ref="G45:H45"/>
    <mergeCell ref="G46:H46"/>
    <mergeCell ref="G47:H47"/>
    <mergeCell ref="G52:H52"/>
    <mergeCell ref="G53:H53"/>
    <mergeCell ref="B45:F45"/>
    <mergeCell ref="B42:F42"/>
    <mergeCell ref="G42:H42"/>
    <mergeCell ref="I36:J36"/>
    <mergeCell ref="B37:D37"/>
    <mergeCell ref="I37:J37"/>
    <mergeCell ref="E37:F37"/>
    <mergeCell ref="B40:I40"/>
    <mergeCell ref="I41:J41"/>
    <mergeCell ref="G41:H41"/>
    <mergeCell ref="B41:F41"/>
    <mergeCell ref="E38:F38"/>
    <mergeCell ref="B38:D38"/>
    <mergeCell ref="I38:J38"/>
    <mergeCell ref="I42:J42"/>
    <mergeCell ref="E29:F29"/>
    <mergeCell ref="E30:F30"/>
    <mergeCell ref="E31:F31"/>
    <mergeCell ref="B34:G34"/>
    <mergeCell ref="B36:D36"/>
    <mergeCell ref="I32:J32"/>
    <mergeCell ref="E36:F36"/>
    <mergeCell ref="I30:J30"/>
    <mergeCell ref="I31:J31"/>
    <mergeCell ref="B32:D32"/>
    <mergeCell ref="E32:F32"/>
    <mergeCell ref="B30:D30"/>
    <mergeCell ref="B31:D31"/>
    <mergeCell ref="I28:J28"/>
    <mergeCell ref="I29:J29"/>
    <mergeCell ref="A3:C3"/>
    <mergeCell ref="A4:D4"/>
    <mergeCell ref="E28:F28"/>
    <mergeCell ref="B28:D28"/>
    <mergeCell ref="J6:J8"/>
    <mergeCell ref="D7:D8"/>
    <mergeCell ref="C6:C8"/>
    <mergeCell ref="B6:B8"/>
    <mergeCell ref="A6:A8"/>
    <mergeCell ref="A26:B26"/>
    <mergeCell ref="B27:G27"/>
    <mergeCell ref="D6:G6"/>
    <mergeCell ref="E7:G7"/>
    <mergeCell ref="B29:D29"/>
    <mergeCell ref="A2:J2"/>
    <mergeCell ref="E4:J4"/>
    <mergeCell ref="B5:G5"/>
    <mergeCell ref="H6:H8"/>
    <mergeCell ref="I6:I8"/>
    <mergeCell ref="D3:F3"/>
  </mergeCells>
  <pageMargins left="0.70866141732283472" right="0.31496062992125984" top="0.15748031496062992" bottom="0.15748031496062992" header="0.31496062992125984" footer="0.31496062992125984"/>
  <pageSetup paperSize="9" scale="65" fitToHeight="3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23"/>
  <sheetViews>
    <sheetView tabSelected="1" topLeftCell="A50" workbookViewId="0">
      <selection activeCell="I17" sqref="I17:I18"/>
    </sheetView>
  </sheetViews>
  <sheetFormatPr defaultColWidth="8.85546875" defaultRowHeight="15" x14ac:dyDescent="0.25"/>
  <cols>
    <col min="1" max="1" width="3.85546875" style="1" customWidth="1"/>
    <col min="2" max="2" width="7.140625" style="1" customWidth="1"/>
    <col min="3" max="3" width="21.140625" style="1" customWidth="1"/>
    <col min="4" max="4" width="17.85546875" style="1" customWidth="1"/>
    <col min="5" max="5" width="14" style="1" customWidth="1"/>
    <col min="6" max="6" width="12" style="1" customWidth="1"/>
    <col min="7" max="7" width="18" style="1" customWidth="1"/>
    <col min="8" max="8" width="15.140625" style="1" customWidth="1"/>
    <col min="9" max="9" width="13.85546875" style="1" customWidth="1"/>
    <col min="10" max="10" width="18" style="1" customWidth="1"/>
    <col min="11" max="11" width="9.5703125" style="1" customWidth="1"/>
    <col min="12" max="12" width="9.7109375" style="1" customWidth="1"/>
    <col min="13" max="16384" width="8.85546875" style="1"/>
  </cols>
  <sheetData>
    <row r="2" spans="1:12" ht="15.75" hidden="1" customHeight="1" x14ac:dyDescent="0.25">
      <c r="A2" s="18"/>
      <c r="B2" s="195" t="s">
        <v>195</v>
      </c>
      <c r="C2" s="195"/>
      <c r="D2" s="195"/>
      <c r="E2" s="195"/>
      <c r="F2" s="195"/>
      <c r="G2" s="195"/>
      <c r="H2" s="23"/>
      <c r="I2" s="20"/>
      <c r="J2" s="21"/>
    </row>
    <row r="3" spans="1:12" ht="24.75" hidden="1" customHeight="1" x14ac:dyDescent="0.25">
      <c r="B3" s="247" t="s">
        <v>159</v>
      </c>
      <c r="C3" s="247"/>
      <c r="D3" s="164"/>
      <c r="E3" s="164"/>
      <c r="F3" s="164"/>
      <c r="G3" s="164"/>
      <c r="H3" s="23"/>
      <c r="I3" s="23"/>
      <c r="J3" s="23"/>
      <c r="K3" s="23"/>
      <c r="L3" s="23"/>
    </row>
    <row r="4" spans="1:12" ht="15.75" hidden="1" customHeight="1" x14ac:dyDescent="0.25">
      <c r="B4" s="195" t="s">
        <v>160</v>
      </c>
      <c r="C4" s="195"/>
      <c r="D4" s="195"/>
      <c r="E4" s="248"/>
      <c r="F4" s="248"/>
      <c r="G4" s="248"/>
      <c r="H4" s="23"/>
      <c r="I4" s="23"/>
      <c r="J4" s="23"/>
      <c r="K4" s="23"/>
      <c r="L4" s="23"/>
    </row>
    <row r="5" spans="1:12" hidden="1" x14ac:dyDescent="0.25"/>
    <row r="6" spans="1:12" ht="60" hidden="1" x14ac:dyDescent="0.25">
      <c r="B6" s="51" t="s">
        <v>136</v>
      </c>
      <c r="C6" s="199" t="s">
        <v>1</v>
      </c>
      <c r="D6" s="201"/>
      <c r="E6" s="51" t="s">
        <v>196</v>
      </c>
      <c r="F6" s="51" t="s">
        <v>197</v>
      </c>
      <c r="G6" s="51" t="s">
        <v>198</v>
      </c>
    </row>
    <row r="7" spans="1:12" hidden="1" x14ac:dyDescent="0.25">
      <c r="B7" s="51">
        <v>1</v>
      </c>
      <c r="C7" s="199">
        <v>2</v>
      </c>
      <c r="D7" s="201"/>
      <c r="E7" s="51">
        <v>3</v>
      </c>
      <c r="F7" s="51">
        <v>4</v>
      </c>
      <c r="G7" s="51">
        <v>5</v>
      </c>
    </row>
    <row r="8" spans="1:12" hidden="1" x14ac:dyDescent="0.25">
      <c r="B8" s="4"/>
      <c r="C8" s="199"/>
      <c r="D8" s="201"/>
      <c r="E8" s="4"/>
      <c r="F8" s="4"/>
      <c r="G8" s="4"/>
    </row>
    <row r="9" spans="1:12" hidden="1" x14ac:dyDescent="0.25">
      <c r="B9" s="4"/>
      <c r="C9" s="199"/>
      <c r="D9" s="201"/>
      <c r="E9" s="4"/>
      <c r="F9" s="4"/>
      <c r="G9" s="4"/>
    </row>
    <row r="10" spans="1:12" hidden="1" x14ac:dyDescent="0.25">
      <c r="B10" s="4"/>
      <c r="C10" s="236" t="s">
        <v>10</v>
      </c>
      <c r="D10" s="238"/>
      <c r="E10" s="51" t="s">
        <v>57</v>
      </c>
      <c r="F10" s="51" t="s">
        <v>57</v>
      </c>
      <c r="G10" s="51"/>
    </row>
    <row r="11" spans="1:12" hidden="1" x14ac:dyDescent="0.25"/>
    <row r="12" spans="1:12" ht="15.75" x14ac:dyDescent="0.25">
      <c r="B12" s="195" t="s">
        <v>278</v>
      </c>
      <c r="C12" s="195"/>
      <c r="D12" s="195"/>
      <c r="E12" s="195"/>
      <c r="F12" s="195"/>
      <c r="G12" s="195"/>
    </row>
    <row r="14" spans="1:12" ht="15.75" customHeight="1" x14ac:dyDescent="0.25">
      <c r="B14" s="185" t="s">
        <v>159</v>
      </c>
      <c r="C14" s="185"/>
      <c r="D14" s="229">
        <v>244</v>
      </c>
      <c r="E14" s="229"/>
      <c r="F14" s="229"/>
      <c r="G14" s="229"/>
      <c r="H14" s="23"/>
      <c r="I14" s="23"/>
    </row>
    <row r="15" spans="1:12" ht="32.25" customHeight="1" x14ac:dyDescent="0.25">
      <c r="B15" s="185" t="s">
        <v>160</v>
      </c>
      <c r="C15" s="185"/>
      <c r="D15" s="227" t="s">
        <v>277</v>
      </c>
      <c r="E15" s="227"/>
      <c r="F15" s="227"/>
      <c r="G15" s="227"/>
      <c r="H15" s="23"/>
      <c r="I15" s="23"/>
    </row>
    <row r="17" spans="2:7" ht="108" customHeight="1" x14ac:dyDescent="0.25">
      <c r="B17" s="51" t="s">
        <v>136</v>
      </c>
      <c r="C17" s="199" t="s">
        <v>172</v>
      </c>
      <c r="D17" s="201"/>
      <c r="E17" s="51" t="s">
        <v>199</v>
      </c>
      <c r="F17" s="51" t="s">
        <v>200</v>
      </c>
      <c r="G17" s="51" t="s">
        <v>201</v>
      </c>
    </row>
    <row r="18" spans="2:7" x14ac:dyDescent="0.25">
      <c r="B18" s="51">
        <v>1</v>
      </c>
      <c r="C18" s="199">
        <v>2</v>
      </c>
      <c r="D18" s="201"/>
      <c r="E18" s="51">
        <v>3</v>
      </c>
      <c r="F18" s="51">
        <v>4</v>
      </c>
      <c r="G18" s="51">
        <v>5</v>
      </c>
    </row>
    <row r="19" spans="2:7" x14ac:dyDescent="0.25">
      <c r="B19" s="4">
        <v>1</v>
      </c>
      <c r="C19" s="196"/>
      <c r="D19" s="198"/>
      <c r="E19" s="44"/>
      <c r="F19" s="86"/>
      <c r="G19" s="87"/>
    </row>
    <row r="20" spans="2:7" x14ac:dyDescent="0.25">
      <c r="B20" s="4"/>
      <c r="C20" s="236" t="s">
        <v>10</v>
      </c>
      <c r="D20" s="238"/>
      <c r="E20" s="51"/>
      <c r="F20" s="51" t="s">
        <v>57</v>
      </c>
      <c r="G20" s="88">
        <f>SUM(G19:G19)</f>
        <v>0</v>
      </c>
    </row>
    <row r="22" spans="2:7" ht="15.75" hidden="1" x14ac:dyDescent="0.25">
      <c r="B22" s="195" t="s">
        <v>221</v>
      </c>
      <c r="C22" s="195"/>
      <c r="D22" s="195"/>
      <c r="E22" s="195"/>
      <c r="F22" s="195"/>
      <c r="G22" s="195"/>
    </row>
    <row r="23" spans="2:7" hidden="1" x14ac:dyDescent="0.25"/>
    <row r="24" spans="2:7" ht="15.75" hidden="1" x14ac:dyDescent="0.25">
      <c r="B24" s="185" t="s">
        <v>159</v>
      </c>
      <c r="C24" s="185"/>
      <c r="D24" s="164"/>
      <c r="E24" s="164"/>
      <c r="F24" s="164"/>
      <c r="G24" s="164"/>
    </row>
    <row r="25" spans="2:7" ht="15.75" hidden="1" x14ac:dyDescent="0.25">
      <c r="B25" s="195" t="s">
        <v>160</v>
      </c>
      <c r="C25" s="195"/>
      <c r="D25" s="195"/>
      <c r="E25" s="248"/>
      <c r="F25" s="248"/>
      <c r="G25" s="248"/>
    </row>
    <row r="26" spans="2:7" hidden="1" x14ac:dyDescent="0.25"/>
    <row r="27" spans="2:7" ht="60" hidden="1" x14ac:dyDescent="0.25">
      <c r="B27" s="51" t="s">
        <v>136</v>
      </c>
      <c r="C27" s="199" t="s">
        <v>1</v>
      </c>
      <c r="D27" s="201"/>
      <c r="E27" s="51" t="s">
        <v>196</v>
      </c>
      <c r="F27" s="51" t="s">
        <v>197</v>
      </c>
      <c r="G27" s="51" t="s">
        <v>198</v>
      </c>
    </row>
    <row r="28" spans="2:7" hidden="1" x14ac:dyDescent="0.25">
      <c r="B28" s="51">
        <v>1</v>
      </c>
      <c r="C28" s="199">
        <v>2</v>
      </c>
      <c r="D28" s="201"/>
      <c r="E28" s="51">
        <v>3</v>
      </c>
      <c r="F28" s="51">
        <v>4</v>
      </c>
      <c r="G28" s="51">
        <v>5</v>
      </c>
    </row>
    <row r="29" spans="2:7" hidden="1" x14ac:dyDescent="0.25">
      <c r="B29" s="4"/>
      <c r="C29" s="199"/>
      <c r="D29" s="201"/>
      <c r="E29" s="4"/>
      <c r="F29" s="4"/>
      <c r="G29" s="4"/>
    </row>
    <row r="30" spans="2:7" hidden="1" x14ac:dyDescent="0.25">
      <c r="B30" s="4"/>
      <c r="C30" s="199"/>
      <c r="D30" s="201"/>
      <c r="E30" s="4"/>
      <c r="F30" s="4"/>
      <c r="G30" s="4"/>
    </row>
    <row r="31" spans="2:7" hidden="1" x14ac:dyDescent="0.25">
      <c r="B31" s="4"/>
      <c r="C31" s="236" t="s">
        <v>10</v>
      </c>
      <c r="D31" s="238"/>
      <c r="E31" s="51" t="s">
        <v>57</v>
      </c>
      <c r="F31" s="51" t="s">
        <v>57</v>
      </c>
      <c r="G31" s="51"/>
    </row>
    <row r="33" spans="2:9" ht="36" hidden="1" customHeight="1" x14ac:dyDescent="0.25">
      <c r="B33" s="195" t="s">
        <v>223</v>
      </c>
      <c r="C33" s="195"/>
      <c r="D33" s="195"/>
      <c r="E33" s="195"/>
      <c r="F33" s="195"/>
      <c r="G33" s="195"/>
    </row>
    <row r="34" spans="2:9" hidden="1" x14ac:dyDescent="0.25"/>
    <row r="35" spans="2:9" ht="15.75" hidden="1" x14ac:dyDescent="0.25">
      <c r="B35" s="185" t="s">
        <v>159</v>
      </c>
      <c r="C35" s="185"/>
      <c r="D35" s="249">
        <v>244</v>
      </c>
      <c r="E35" s="249"/>
      <c r="F35" s="249"/>
      <c r="G35" s="249"/>
    </row>
    <row r="36" spans="2:9" ht="31.5" hidden="1" customHeight="1" x14ac:dyDescent="0.25">
      <c r="B36" s="185" t="s">
        <v>160</v>
      </c>
      <c r="C36" s="185"/>
      <c r="D36" s="227" t="s">
        <v>277</v>
      </c>
      <c r="E36" s="227"/>
      <c r="F36" s="227"/>
      <c r="G36" s="227"/>
      <c r="H36" s="23"/>
      <c r="I36" s="23"/>
    </row>
    <row r="37" spans="2:9" hidden="1" x14ac:dyDescent="0.25"/>
    <row r="38" spans="2:9" ht="60" hidden="1" x14ac:dyDescent="0.25">
      <c r="B38" s="51" t="s">
        <v>136</v>
      </c>
      <c r="C38" s="199" t="s">
        <v>1</v>
      </c>
      <c r="D38" s="201"/>
      <c r="E38" s="51" t="s">
        <v>196</v>
      </c>
      <c r="F38" s="51" t="s">
        <v>197</v>
      </c>
      <c r="G38" s="51" t="s">
        <v>198</v>
      </c>
    </row>
    <row r="39" spans="2:9" hidden="1" x14ac:dyDescent="0.25">
      <c r="B39" s="51">
        <v>1</v>
      </c>
      <c r="C39" s="199">
        <v>2</v>
      </c>
      <c r="D39" s="201"/>
      <c r="E39" s="51">
        <v>3</v>
      </c>
      <c r="F39" s="51">
        <v>4</v>
      </c>
      <c r="G39" s="51">
        <v>5</v>
      </c>
    </row>
    <row r="40" spans="2:9" ht="30.75" hidden="1" customHeight="1" x14ac:dyDescent="0.25">
      <c r="B40" s="51">
        <v>1</v>
      </c>
      <c r="C40" s="196"/>
      <c r="D40" s="198"/>
      <c r="E40" s="43"/>
      <c r="F40" s="51"/>
      <c r="G40" s="43">
        <f>E40*F40</f>
        <v>0</v>
      </c>
    </row>
    <row r="41" spans="2:9" ht="31.5" hidden="1" customHeight="1" x14ac:dyDescent="0.25">
      <c r="B41" s="51">
        <v>2</v>
      </c>
      <c r="C41" s="196"/>
      <c r="D41" s="198"/>
      <c r="E41" s="43"/>
      <c r="F41" s="51"/>
      <c r="G41" s="43">
        <f t="shared" ref="G41:G44" si="0">E41*F41</f>
        <v>0</v>
      </c>
    </row>
    <row r="42" spans="2:9" ht="33.75" hidden="1" customHeight="1" x14ac:dyDescent="0.25">
      <c r="B42" s="51">
        <v>3</v>
      </c>
      <c r="C42" s="196"/>
      <c r="D42" s="198"/>
      <c r="E42" s="43"/>
      <c r="F42" s="51"/>
      <c r="G42" s="43">
        <f t="shared" si="0"/>
        <v>0</v>
      </c>
    </row>
    <row r="43" spans="2:9" ht="36" hidden="1" customHeight="1" x14ac:dyDescent="0.25">
      <c r="B43" s="51">
        <v>4</v>
      </c>
      <c r="C43" s="196"/>
      <c r="D43" s="198"/>
      <c r="E43" s="43"/>
      <c r="F43" s="51"/>
      <c r="G43" s="43">
        <f t="shared" si="0"/>
        <v>0</v>
      </c>
    </row>
    <row r="44" spans="2:9" ht="30" hidden="1" customHeight="1" x14ac:dyDescent="0.25">
      <c r="B44" s="51">
        <v>5</v>
      </c>
      <c r="C44" s="196"/>
      <c r="D44" s="198"/>
      <c r="E44" s="44"/>
      <c r="F44" s="4">
        <v>1</v>
      </c>
      <c r="G44" s="43">
        <f t="shared" si="0"/>
        <v>0</v>
      </c>
    </row>
    <row r="45" spans="2:9" hidden="1" x14ac:dyDescent="0.25">
      <c r="B45" s="4"/>
      <c r="C45" s="236" t="s">
        <v>10</v>
      </c>
      <c r="D45" s="238"/>
      <c r="E45" s="51" t="s">
        <v>57</v>
      </c>
      <c r="F45" s="51" t="s">
        <v>57</v>
      </c>
      <c r="G45" s="45">
        <f>SUM(G40:G44)</f>
        <v>0</v>
      </c>
    </row>
    <row r="46" spans="2:9" hidden="1" x14ac:dyDescent="0.25"/>
    <row r="47" spans="2:9" ht="15.75" customHeight="1" x14ac:dyDescent="0.25">
      <c r="B47" s="195" t="s">
        <v>280</v>
      </c>
      <c r="C47" s="195"/>
      <c r="D47" s="195"/>
      <c r="E47" s="195"/>
      <c r="F47" s="195"/>
      <c r="G47" s="195"/>
    </row>
    <row r="49" spans="2:7" ht="15.75" x14ac:dyDescent="0.25">
      <c r="B49" s="185" t="s">
        <v>159</v>
      </c>
      <c r="C49" s="185"/>
      <c r="D49" s="229">
        <v>244</v>
      </c>
      <c r="E49" s="229"/>
      <c r="F49" s="229"/>
      <c r="G49" s="229"/>
    </row>
    <row r="50" spans="2:7" ht="32.25" customHeight="1" x14ac:dyDescent="0.25">
      <c r="B50" s="195" t="s">
        <v>160</v>
      </c>
      <c r="C50" s="195"/>
      <c r="D50" s="227" t="s">
        <v>277</v>
      </c>
      <c r="E50" s="227"/>
      <c r="F50" s="227"/>
      <c r="G50" s="227"/>
    </row>
    <row r="52" spans="2:7" ht="15.75" x14ac:dyDescent="0.25">
      <c r="B52" s="195" t="s">
        <v>281</v>
      </c>
      <c r="C52" s="195"/>
      <c r="D52" s="195"/>
      <c r="E52" s="195"/>
      <c r="F52" s="195"/>
      <c r="G52" s="195"/>
    </row>
    <row r="54" spans="2:7" ht="45" x14ac:dyDescent="0.25">
      <c r="B54" s="51" t="s">
        <v>136</v>
      </c>
      <c r="C54" s="51" t="s">
        <v>172</v>
      </c>
      <c r="D54" s="51" t="s">
        <v>202</v>
      </c>
      <c r="E54" s="51" t="s">
        <v>203</v>
      </c>
      <c r="F54" s="51" t="s">
        <v>204</v>
      </c>
      <c r="G54" s="51" t="s">
        <v>176</v>
      </c>
    </row>
    <row r="55" spans="2:7" x14ac:dyDescent="0.25">
      <c r="B55" s="51">
        <v>1</v>
      </c>
      <c r="C55" s="51">
        <v>2</v>
      </c>
      <c r="D55" s="51">
        <v>3</v>
      </c>
      <c r="E55" s="51">
        <v>4</v>
      </c>
      <c r="F55" s="51">
        <v>5</v>
      </c>
      <c r="G55" s="51">
        <v>6</v>
      </c>
    </row>
    <row r="56" spans="2:7" ht="73.5" customHeight="1" x14ac:dyDescent="0.25">
      <c r="B56" s="51">
        <v>1</v>
      </c>
      <c r="C56" s="78" t="s">
        <v>285</v>
      </c>
      <c r="D56" s="51">
        <v>4</v>
      </c>
      <c r="E56" s="51">
        <v>12</v>
      </c>
      <c r="F56" s="44">
        <v>729.16</v>
      </c>
      <c r="G56" s="47">
        <v>35000</v>
      </c>
    </row>
    <row r="57" spans="2:7" x14ac:dyDescent="0.25">
      <c r="B57" s="4"/>
      <c r="C57" s="51" t="s">
        <v>10</v>
      </c>
      <c r="D57" s="4" t="s">
        <v>57</v>
      </c>
      <c r="E57" s="51" t="s">
        <v>57</v>
      </c>
      <c r="F57" s="51" t="s">
        <v>57</v>
      </c>
      <c r="G57" s="49">
        <f>SUM(G56:G56)</f>
        <v>35000</v>
      </c>
    </row>
    <row r="58" spans="2:7" x14ac:dyDescent="0.25">
      <c r="B58" s="18"/>
      <c r="C58" s="6"/>
      <c r="D58" s="18"/>
      <c r="E58" s="6"/>
      <c r="F58" s="6"/>
      <c r="G58" s="115"/>
    </row>
    <row r="59" spans="2:7" ht="15" customHeight="1" x14ac:dyDescent="0.25">
      <c r="B59" s="228" t="s">
        <v>282</v>
      </c>
      <c r="C59" s="228"/>
      <c r="D59" s="228"/>
      <c r="E59" s="228"/>
      <c r="F59" s="228"/>
      <c r="G59" s="228"/>
    </row>
    <row r="61" spans="2:7" ht="45" x14ac:dyDescent="0.25">
      <c r="B61" s="103" t="s">
        <v>136</v>
      </c>
      <c r="C61" s="103" t="s">
        <v>1</v>
      </c>
      <c r="D61" s="103" t="s">
        <v>226</v>
      </c>
      <c r="E61" s="103" t="s">
        <v>209</v>
      </c>
      <c r="F61" s="103" t="s">
        <v>210</v>
      </c>
      <c r="G61" s="103" t="s">
        <v>176</v>
      </c>
    </row>
    <row r="62" spans="2:7" x14ac:dyDescent="0.25">
      <c r="B62" s="103">
        <v>1</v>
      </c>
      <c r="C62" s="103">
        <v>2</v>
      </c>
      <c r="D62" s="103">
        <v>3</v>
      </c>
      <c r="E62" s="103">
        <v>4</v>
      </c>
      <c r="F62" s="103">
        <v>5</v>
      </c>
      <c r="G62" s="103">
        <v>6</v>
      </c>
    </row>
    <row r="63" spans="2:7" ht="30" x14ac:dyDescent="0.25">
      <c r="B63" s="103">
        <v>3</v>
      </c>
      <c r="C63" s="106" t="s">
        <v>227</v>
      </c>
      <c r="D63" s="103"/>
      <c r="E63" s="103"/>
      <c r="F63" s="103"/>
      <c r="G63" s="43">
        <v>8161.18</v>
      </c>
    </row>
    <row r="64" spans="2:7" x14ac:dyDescent="0.25">
      <c r="B64" s="4"/>
      <c r="C64" s="103" t="s">
        <v>10</v>
      </c>
      <c r="D64" s="103" t="s">
        <v>57</v>
      </c>
      <c r="E64" s="103" t="s">
        <v>57</v>
      </c>
      <c r="F64" s="103" t="s">
        <v>57</v>
      </c>
      <c r="G64" s="79">
        <f>SUM(G63:G63)</f>
        <v>8161.18</v>
      </c>
    </row>
    <row r="65" spans="2:7" x14ac:dyDescent="0.25">
      <c r="B65" s="18"/>
      <c r="C65" s="6"/>
      <c r="D65" s="18"/>
      <c r="E65" s="6"/>
      <c r="F65" s="6"/>
      <c r="G65" s="115"/>
    </row>
    <row r="66" spans="2:7" ht="15.75" hidden="1" x14ac:dyDescent="0.25">
      <c r="B66" s="195" t="s">
        <v>224</v>
      </c>
      <c r="C66" s="195"/>
      <c r="D66" s="195"/>
      <c r="E66" s="195"/>
      <c r="F66" s="195"/>
      <c r="G66" s="195"/>
    </row>
    <row r="67" spans="2:7" hidden="1" x14ac:dyDescent="0.25"/>
    <row r="68" spans="2:7" ht="45" hidden="1" x14ac:dyDescent="0.25">
      <c r="B68" s="51" t="s">
        <v>136</v>
      </c>
      <c r="C68" s="51" t="s">
        <v>1</v>
      </c>
      <c r="D68" s="51" t="s">
        <v>226</v>
      </c>
      <c r="E68" s="51" t="s">
        <v>209</v>
      </c>
      <c r="F68" s="51" t="s">
        <v>210</v>
      </c>
      <c r="G68" s="51" t="s">
        <v>176</v>
      </c>
    </row>
    <row r="69" spans="2:7" hidden="1" x14ac:dyDescent="0.25">
      <c r="B69" s="51">
        <v>1</v>
      </c>
      <c r="C69" s="51">
        <v>2</v>
      </c>
      <c r="D69" s="51">
        <v>3</v>
      </c>
      <c r="E69" s="51">
        <v>4</v>
      </c>
      <c r="F69" s="51">
        <v>5</v>
      </c>
      <c r="G69" s="51">
        <v>6</v>
      </c>
    </row>
    <row r="70" spans="2:7" ht="30.75" hidden="1" customHeight="1" x14ac:dyDescent="0.25">
      <c r="B70" s="51">
        <v>1</v>
      </c>
      <c r="C70" s="53" t="s">
        <v>225</v>
      </c>
      <c r="D70" s="51"/>
      <c r="E70" s="51"/>
      <c r="F70" s="51"/>
      <c r="G70" s="43">
        <v>247567.35</v>
      </c>
    </row>
    <row r="71" spans="2:7" ht="30" hidden="1" x14ac:dyDescent="0.25">
      <c r="B71" s="51">
        <v>2</v>
      </c>
      <c r="C71" s="53" t="s">
        <v>233</v>
      </c>
      <c r="D71" s="51"/>
      <c r="E71" s="51"/>
      <c r="F71" s="51"/>
      <c r="G71" s="43">
        <v>22383.29</v>
      </c>
    </row>
    <row r="72" spans="2:7" ht="30" hidden="1" x14ac:dyDescent="0.25">
      <c r="B72" s="51">
        <v>3</v>
      </c>
      <c r="C72" s="53" t="s">
        <v>227</v>
      </c>
      <c r="D72" s="51"/>
      <c r="E72" s="51"/>
      <c r="F72" s="51"/>
      <c r="G72" s="43">
        <v>24776.06</v>
      </c>
    </row>
    <row r="73" spans="2:7" ht="30" hidden="1" x14ac:dyDescent="0.25">
      <c r="B73" s="51">
        <v>4</v>
      </c>
      <c r="C73" s="53" t="s">
        <v>228</v>
      </c>
      <c r="D73" s="51"/>
      <c r="E73" s="51"/>
      <c r="F73" s="51"/>
      <c r="G73" s="43">
        <v>88067.15</v>
      </c>
    </row>
    <row r="74" spans="2:7" ht="30" hidden="1" x14ac:dyDescent="0.25">
      <c r="B74" s="51">
        <v>5</v>
      </c>
      <c r="C74" s="53" t="s">
        <v>229</v>
      </c>
      <c r="D74" s="48">
        <v>113.939409</v>
      </c>
      <c r="E74" s="43">
        <v>2297.73</v>
      </c>
      <c r="F74" s="51"/>
      <c r="G74" s="43">
        <f>D74*E74</f>
        <v>261801.99824156999</v>
      </c>
    </row>
    <row r="75" spans="2:7" ht="30" hidden="1" x14ac:dyDescent="0.25">
      <c r="B75" s="51">
        <v>6</v>
      </c>
      <c r="C75" s="53" t="s">
        <v>230</v>
      </c>
      <c r="D75" s="48">
        <v>562.38170000000002</v>
      </c>
      <c r="E75" s="43">
        <v>28.28</v>
      </c>
      <c r="F75" s="51"/>
      <c r="G75" s="43">
        <f>D75*E75</f>
        <v>15904.154476000002</v>
      </c>
    </row>
    <row r="76" spans="2:7" ht="30" hidden="1" x14ac:dyDescent="0.25">
      <c r="B76" s="51">
        <v>8</v>
      </c>
      <c r="C76" s="53" t="s">
        <v>231</v>
      </c>
      <c r="D76" s="4"/>
      <c r="E76" s="4"/>
      <c r="F76" s="4"/>
      <c r="G76" s="44"/>
    </row>
    <row r="77" spans="2:7" ht="30" hidden="1" x14ac:dyDescent="0.25">
      <c r="B77" s="51">
        <v>9</v>
      </c>
      <c r="C77" s="53" t="s">
        <v>232</v>
      </c>
      <c r="D77" s="4"/>
      <c r="E77" s="4"/>
      <c r="F77" s="4"/>
      <c r="G77" s="44"/>
    </row>
    <row r="78" spans="2:7" hidden="1" x14ac:dyDescent="0.25">
      <c r="B78" s="4"/>
      <c r="C78" s="51" t="s">
        <v>10</v>
      </c>
      <c r="D78" s="51" t="s">
        <v>57</v>
      </c>
      <c r="E78" s="51" t="s">
        <v>57</v>
      </c>
      <c r="F78" s="51" t="s">
        <v>57</v>
      </c>
      <c r="G78" s="79">
        <f>SUM(G70:G77)</f>
        <v>660500.00271756994</v>
      </c>
    </row>
    <row r="79" spans="2:7" hidden="1" x14ac:dyDescent="0.25"/>
    <row r="80" spans="2:7" ht="15.75" hidden="1" x14ac:dyDescent="0.25">
      <c r="B80" s="195" t="s">
        <v>211</v>
      </c>
      <c r="C80" s="195"/>
      <c r="D80" s="195"/>
      <c r="E80" s="195"/>
      <c r="F80" s="195"/>
      <c r="G80" s="195"/>
    </row>
    <row r="81" spans="2:7" hidden="1" x14ac:dyDescent="0.25"/>
    <row r="82" spans="2:7" ht="45" hidden="1" x14ac:dyDescent="0.25">
      <c r="B82" s="51" t="s">
        <v>136</v>
      </c>
      <c r="C82" s="199" t="s">
        <v>1</v>
      </c>
      <c r="D82" s="201"/>
      <c r="E82" s="51" t="s">
        <v>212</v>
      </c>
      <c r="F82" s="51" t="s">
        <v>213</v>
      </c>
      <c r="G82" s="51" t="s">
        <v>214</v>
      </c>
    </row>
    <row r="83" spans="2:7" hidden="1" x14ac:dyDescent="0.25">
      <c r="B83" s="51">
        <v>1</v>
      </c>
      <c r="C83" s="199">
        <v>2</v>
      </c>
      <c r="D83" s="201"/>
      <c r="E83" s="51">
        <v>3</v>
      </c>
      <c r="F83" s="51">
        <v>4</v>
      </c>
      <c r="G83" s="51">
        <v>5</v>
      </c>
    </row>
    <row r="84" spans="2:7" hidden="1" x14ac:dyDescent="0.25">
      <c r="B84" s="4"/>
      <c r="C84" s="199"/>
      <c r="D84" s="201"/>
      <c r="E84" s="4"/>
      <c r="F84" s="4"/>
      <c r="G84" s="4"/>
    </row>
    <row r="85" spans="2:7" hidden="1" x14ac:dyDescent="0.25">
      <c r="B85" s="4"/>
      <c r="C85" s="199"/>
      <c r="D85" s="201"/>
      <c r="E85" s="4"/>
      <c r="F85" s="4"/>
      <c r="G85" s="4"/>
    </row>
    <row r="86" spans="2:7" hidden="1" x14ac:dyDescent="0.25">
      <c r="B86" s="4"/>
      <c r="C86" s="236" t="s">
        <v>10</v>
      </c>
      <c r="D86" s="238"/>
      <c r="E86" s="51" t="s">
        <v>57</v>
      </c>
      <c r="F86" s="51" t="s">
        <v>57</v>
      </c>
      <c r="G86" s="51"/>
    </row>
    <row r="87" spans="2:7" hidden="1" x14ac:dyDescent="0.25"/>
    <row r="88" spans="2:7" ht="15.75" x14ac:dyDescent="0.25">
      <c r="B88" s="228" t="s">
        <v>283</v>
      </c>
      <c r="C88" s="228"/>
      <c r="D88" s="228"/>
      <c r="E88" s="228"/>
      <c r="F88" s="228"/>
      <c r="G88" s="228"/>
    </row>
    <row r="90" spans="2:7" ht="45" x14ac:dyDescent="0.25">
      <c r="B90" s="51" t="s">
        <v>136</v>
      </c>
      <c r="C90" s="199" t="s">
        <v>172</v>
      </c>
      <c r="D90" s="201"/>
      <c r="E90" s="51" t="s">
        <v>215</v>
      </c>
      <c r="F90" s="51" t="s">
        <v>216</v>
      </c>
      <c r="G90" s="51" t="s">
        <v>217</v>
      </c>
    </row>
    <row r="91" spans="2:7" x14ac:dyDescent="0.25">
      <c r="B91" s="51">
        <v>1</v>
      </c>
      <c r="C91" s="199">
        <v>2</v>
      </c>
      <c r="D91" s="201"/>
      <c r="E91" s="51">
        <v>3</v>
      </c>
      <c r="F91" s="51">
        <v>4</v>
      </c>
      <c r="G91" s="51">
        <v>5</v>
      </c>
    </row>
    <row r="92" spans="2:7" ht="31.5" customHeight="1" x14ac:dyDescent="0.25">
      <c r="B92" s="51">
        <v>1</v>
      </c>
      <c r="C92" s="196" t="s">
        <v>332</v>
      </c>
      <c r="D92" s="198"/>
      <c r="E92" s="51">
        <v>1</v>
      </c>
      <c r="F92" s="51">
        <v>1</v>
      </c>
      <c r="G92" s="43">
        <v>83061</v>
      </c>
    </row>
    <row r="93" spans="2:7" ht="25.5" customHeight="1" x14ac:dyDescent="0.25">
      <c r="B93" s="51">
        <v>2</v>
      </c>
      <c r="C93" s="196" t="s">
        <v>352</v>
      </c>
      <c r="D93" s="198"/>
      <c r="E93" s="51">
        <v>5</v>
      </c>
      <c r="F93" s="51">
        <v>6</v>
      </c>
      <c r="G93" s="43">
        <v>12000</v>
      </c>
    </row>
    <row r="94" spans="2:7" x14ac:dyDescent="0.25">
      <c r="B94" s="4"/>
      <c r="C94" s="236" t="s">
        <v>10</v>
      </c>
      <c r="D94" s="238"/>
      <c r="E94" s="51" t="s">
        <v>57</v>
      </c>
      <c r="F94" s="51" t="s">
        <v>57</v>
      </c>
      <c r="G94" s="38">
        <f>SUM(G92:G93)</f>
        <v>95061</v>
      </c>
    </row>
    <row r="95" spans="2:7" x14ac:dyDescent="0.25">
      <c r="G95" s="50"/>
    </row>
    <row r="96" spans="2:7" ht="15.75" x14ac:dyDescent="0.25">
      <c r="B96" s="228" t="s">
        <v>284</v>
      </c>
      <c r="C96" s="228"/>
      <c r="D96" s="228"/>
      <c r="E96" s="228"/>
      <c r="F96" s="228"/>
      <c r="G96" s="228"/>
    </row>
    <row r="98" spans="2:7" ht="30" x14ac:dyDescent="0.25">
      <c r="B98" s="51" t="s">
        <v>136</v>
      </c>
      <c r="C98" s="199" t="s">
        <v>172</v>
      </c>
      <c r="D98" s="200"/>
      <c r="E98" s="201"/>
      <c r="F98" s="51" t="s">
        <v>218</v>
      </c>
      <c r="G98" s="51" t="s">
        <v>219</v>
      </c>
    </row>
    <row r="99" spans="2:7" x14ac:dyDescent="0.25">
      <c r="B99" s="51">
        <v>1</v>
      </c>
      <c r="C99" s="199">
        <v>2</v>
      </c>
      <c r="D99" s="200"/>
      <c r="E99" s="201"/>
      <c r="F99" s="51">
        <v>3</v>
      </c>
      <c r="G99" s="51">
        <v>4</v>
      </c>
    </row>
    <row r="100" spans="2:7" ht="25.5" customHeight="1" x14ac:dyDescent="0.25">
      <c r="B100" s="51">
        <v>1</v>
      </c>
      <c r="C100" s="196" t="s">
        <v>335</v>
      </c>
      <c r="D100" s="197"/>
      <c r="E100" s="198"/>
      <c r="F100" s="51">
        <v>1</v>
      </c>
      <c r="G100" s="43">
        <v>85000</v>
      </c>
    </row>
    <row r="101" spans="2:7" ht="25.5" customHeight="1" x14ac:dyDescent="0.25">
      <c r="B101" s="51">
        <v>2</v>
      </c>
      <c r="C101" s="196" t="s">
        <v>286</v>
      </c>
      <c r="D101" s="197"/>
      <c r="E101" s="198"/>
      <c r="F101" s="76">
        <v>3</v>
      </c>
      <c r="G101" s="43">
        <v>58380</v>
      </c>
    </row>
    <row r="102" spans="2:7" x14ac:dyDescent="0.25">
      <c r="B102" s="51">
        <v>3</v>
      </c>
      <c r="C102" s="196" t="s">
        <v>289</v>
      </c>
      <c r="D102" s="197"/>
      <c r="E102" s="198"/>
      <c r="F102" s="51">
        <v>2</v>
      </c>
      <c r="G102" s="43">
        <v>40694</v>
      </c>
    </row>
    <row r="103" spans="2:7" x14ac:dyDescent="0.25">
      <c r="B103" s="51">
        <v>4</v>
      </c>
      <c r="C103" s="196" t="s">
        <v>288</v>
      </c>
      <c r="D103" s="197"/>
      <c r="E103" s="198"/>
      <c r="F103" s="51">
        <v>3</v>
      </c>
      <c r="G103" s="43">
        <v>60000</v>
      </c>
    </row>
    <row r="104" spans="2:7" x14ac:dyDescent="0.25">
      <c r="B104" s="76">
        <v>5</v>
      </c>
      <c r="C104" s="196" t="s">
        <v>9</v>
      </c>
      <c r="D104" s="197"/>
      <c r="E104" s="198"/>
      <c r="F104" s="76"/>
      <c r="G104" s="43">
        <v>0</v>
      </c>
    </row>
    <row r="105" spans="2:7" x14ac:dyDescent="0.25">
      <c r="B105" s="4"/>
      <c r="C105" s="236" t="s">
        <v>10</v>
      </c>
      <c r="D105" s="237"/>
      <c r="E105" s="238"/>
      <c r="F105" s="51" t="s">
        <v>57</v>
      </c>
      <c r="G105" s="45">
        <f>SUM(G100:G104)</f>
        <v>244074</v>
      </c>
    </row>
    <row r="106" spans="2:7" ht="15.75" customHeight="1" x14ac:dyDescent="0.25">
      <c r="B106" s="228" t="s">
        <v>356</v>
      </c>
      <c r="C106" s="228"/>
      <c r="D106" s="228"/>
      <c r="E106" s="228"/>
      <c r="F106" s="228"/>
      <c r="G106" s="228"/>
    </row>
    <row r="108" spans="2:7" ht="45" x14ac:dyDescent="0.25">
      <c r="B108" s="103" t="s">
        <v>136</v>
      </c>
      <c r="C108" s="199" t="s">
        <v>172</v>
      </c>
      <c r="D108" s="201"/>
      <c r="E108" s="103" t="s">
        <v>212</v>
      </c>
      <c r="F108" s="103" t="s">
        <v>220</v>
      </c>
      <c r="G108" s="103" t="s">
        <v>205</v>
      </c>
    </row>
    <row r="109" spans="2:7" x14ac:dyDescent="0.25">
      <c r="B109" s="103">
        <v>1</v>
      </c>
      <c r="C109" s="199">
        <v>2</v>
      </c>
      <c r="D109" s="201"/>
      <c r="E109" s="103">
        <v>3</v>
      </c>
      <c r="F109" s="103">
        <v>4</v>
      </c>
      <c r="G109" s="103">
        <v>5</v>
      </c>
    </row>
    <row r="110" spans="2:7" x14ac:dyDescent="0.25">
      <c r="B110" s="103">
        <v>1</v>
      </c>
      <c r="C110" s="196" t="s">
        <v>357</v>
      </c>
      <c r="D110" s="198"/>
      <c r="E110" s="62">
        <v>1</v>
      </c>
      <c r="F110" s="62"/>
      <c r="G110" s="43">
        <v>17638.82</v>
      </c>
    </row>
    <row r="111" spans="2:7" x14ac:dyDescent="0.25">
      <c r="B111" s="4"/>
      <c r="C111" s="236" t="s">
        <v>10</v>
      </c>
      <c r="D111" s="238"/>
      <c r="E111" s="103" t="s">
        <v>57</v>
      </c>
      <c r="F111" s="103" t="s">
        <v>57</v>
      </c>
      <c r="G111" s="38">
        <f>SUM(G110:G110)</f>
        <v>17638.82</v>
      </c>
    </row>
    <row r="112" spans="2:7" ht="33" customHeight="1" x14ac:dyDescent="0.25">
      <c r="B112" s="228" t="s">
        <v>358</v>
      </c>
      <c r="C112" s="228"/>
      <c r="D112" s="228"/>
      <c r="E112" s="228"/>
      <c r="F112" s="228"/>
      <c r="G112" s="228"/>
    </row>
    <row r="114" spans="2:7" ht="47.25" customHeight="1" x14ac:dyDescent="0.25">
      <c r="B114" s="51" t="s">
        <v>136</v>
      </c>
      <c r="C114" s="199" t="s">
        <v>172</v>
      </c>
      <c r="D114" s="201"/>
      <c r="E114" s="51" t="s">
        <v>212</v>
      </c>
      <c r="F114" s="51" t="s">
        <v>220</v>
      </c>
      <c r="G114" s="51" t="s">
        <v>205</v>
      </c>
    </row>
    <row r="115" spans="2:7" x14ac:dyDescent="0.25">
      <c r="B115" s="51">
        <v>1</v>
      </c>
      <c r="C115" s="199">
        <v>2</v>
      </c>
      <c r="D115" s="201"/>
      <c r="E115" s="51">
        <v>3</v>
      </c>
      <c r="F115" s="51">
        <v>4</v>
      </c>
      <c r="G115" s="51">
        <v>5</v>
      </c>
    </row>
    <row r="116" spans="2:7" x14ac:dyDescent="0.25">
      <c r="B116" s="51">
        <v>1</v>
      </c>
      <c r="C116" s="196" t="s">
        <v>353</v>
      </c>
      <c r="D116" s="198"/>
      <c r="E116" s="62"/>
      <c r="F116" s="62"/>
      <c r="G116" s="43">
        <v>10000</v>
      </c>
    </row>
    <row r="117" spans="2:7" x14ac:dyDescent="0.25">
      <c r="B117" s="51">
        <v>2</v>
      </c>
      <c r="C117" s="196" t="s">
        <v>290</v>
      </c>
      <c r="D117" s="198"/>
      <c r="E117" s="62"/>
      <c r="F117" s="62"/>
      <c r="G117" s="43">
        <v>38200</v>
      </c>
    </row>
    <row r="118" spans="2:7" x14ac:dyDescent="0.25">
      <c r="B118" s="51">
        <v>3</v>
      </c>
      <c r="C118" s="196" t="s">
        <v>291</v>
      </c>
      <c r="D118" s="198"/>
      <c r="E118" s="62"/>
      <c r="F118" s="62"/>
      <c r="G118" s="43">
        <v>8000</v>
      </c>
    </row>
    <row r="119" spans="2:7" x14ac:dyDescent="0.25">
      <c r="B119" s="76">
        <v>4</v>
      </c>
      <c r="C119" s="196" t="s">
        <v>354</v>
      </c>
      <c r="D119" s="198"/>
      <c r="E119" s="62"/>
      <c r="F119" s="62"/>
      <c r="G119" s="43">
        <v>50000</v>
      </c>
    </row>
    <row r="120" spans="2:7" x14ac:dyDescent="0.25">
      <c r="B120" s="76">
        <v>5</v>
      </c>
      <c r="C120" s="196" t="s">
        <v>355</v>
      </c>
      <c r="D120" s="198"/>
      <c r="E120" s="62"/>
      <c r="F120" s="62"/>
      <c r="G120" s="43">
        <v>28755</v>
      </c>
    </row>
    <row r="121" spans="2:7" x14ac:dyDescent="0.25">
      <c r="B121" s="103">
        <v>6</v>
      </c>
      <c r="C121" s="104" t="s">
        <v>330</v>
      </c>
      <c r="D121" s="105"/>
      <c r="E121" s="62"/>
      <c r="F121" s="62"/>
      <c r="G121" s="43">
        <v>248510</v>
      </c>
    </row>
    <row r="122" spans="2:7" x14ac:dyDescent="0.25">
      <c r="B122" s="4"/>
      <c r="C122" s="236" t="s">
        <v>10</v>
      </c>
      <c r="D122" s="238"/>
      <c r="E122" s="51" t="s">
        <v>57</v>
      </c>
      <c r="F122" s="51" t="s">
        <v>57</v>
      </c>
      <c r="G122" s="38">
        <f>SUM(G116:G121)</f>
        <v>383465</v>
      </c>
    </row>
    <row r="123" spans="2:7" ht="15.75" customHeight="1" x14ac:dyDescent="0.25">
      <c r="B123" s="228"/>
      <c r="C123" s="228"/>
      <c r="D123" s="228"/>
      <c r="E123" s="228"/>
      <c r="F123" s="228"/>
      <c r="G123" s="228"/>
    </row>
  </sheetData>
  <mergeCells count="86">
    <mergeCell ref="B123:G123"/>
    <mergeCell ref="B106:G106"/>
    <mergeCell ref="C108:D108"/>
    <mergeCell ref="C109:D109"/>
    <mergeCell ref="C110:D110"/>
    <mergeCell ref="C104:E104"/>
    <mergeCell ref="C119:D119"/>
    <mergeCell ref="C120:D120"/>
    <mergeCell ref="C118:D118"/>
    <mergeCell ref="C122:D122"/>
    <mergeCell ref="C105:E105"/>
    <mergeCell ref="B112:G112"/>
    <mergeCell ref="C114:D114"/>
    <mergeCell ref="C115:D115"/>
    <mergeCell ref="C116:D116"/>
    <mergeCell ref="C117:D117"/>
    <mergeCell ref="C111:D111"/>
    <mergeCell ref="B59:G59"/>
    <mergeCell ref="C103:E103"/>
    <mergeCell ref="C94:D94"/>
    <mergeCell ref="B96:G96"/>
    <mergeCell ref="C98:E98"/>
    <mergeCell ref="C99:E99"/>
    <mergeCell ref="C100:E100"/>
    <mergeCell ref="C101:E101"/>
    <mergeCell ref="C102:E102"/>
    <mergeCell ref="C44:D44"/>
    <mergeCell ref="B50:C50"/>
    <mergeCell ref="D50:G50"/>
    <mergeCell ref="C93:D93"/>
    <mergeCell ref="B66:G66"/>
    <mergeCell ref="B80:G80"/>
    <mergeCell ref="C82:D82"/>
    <mergeCell ref="C83:D83"/>
    <mergeCell ref="C84:D84"/>
    <mergeCell ref="C85:D85"/>
    <mergeCell ref="C86:D86"/>
    <mergeCell ref="B88:G88"/>
    <mergeCell ref="C90:D90"/>
    <mergeCell ref="C91:D91"/>
    <mergeCell ref="C92:D92"/>
    <mergeCell ref="B52:G52"/>
    <mergeCell ref="C39:D39"/>
    <mergeCell ref="C40:D40"/>
    <mergeCell ref="C41:D41"/>
    <mergeCell ref="C42:D42"/>
    <mergeCell ref="C43:D43"/>
    <mergeCell ref="B35:C35"/>
    <mergeCell ref="D35:G35"/>
    <mergeCell ref="B36:C36"/>
    <mergeCell ref="D36:G36"/>
    <mergeCell ref="C38:D38"/>
    <mergeCell ref="B47:G47"/>
    <mergeCell ref="B49:C49"/>
    <mergeCell ref="D49:G49"/>
    <mergeCell ref="B33:G33"/>
    <mergeCell ref="C20:D20"/>
    <mergeCell ref="B22:G22"/>
    <mergeCell ref="B24:C24"/>
    <mergeCell ref="D24:G24"/>
    <mergeCell ref="B25:D25"/>
    <mergeCell ref="E25:G25"/>
    <mergeCell ref="C27:D27"/>
    <mergeCell ref="C28:D28"/>
    <mergeCell ref="C29:D29"/>
    <mergeCell ref="C30:D30"/>
    <mergeCell ref="C31:D31"/>
    <mergeCell ref="C45:D45"/>
    <mergeCell ref="C17:D17"/>
    <mergeCell ref="C18:D18"/>
    <mergeCell ref="C19:D19"/>
    <mergeCell ref="C7:D7"/>
    <mergeCell ref="C8:D8"/>
    <mergeCell ref="C9:D9"/>
    <mergeCell ref="C10:D10"/>
    <mergeCell ref="B12:G12"/>
    <mergeCell ref="C6:D6"/>
    <mergeCell ref="B15:C15"/>
    <mergeCell ref="D15:G15"/>
    <mergeCell ref="B2:G2"/>
    <mergeCell ref="B3:C3"/>
    <mergeCell ref="D3:G3"/>
    <mergeCell ref="B4:D4"/>
    <mergeCell ref="E4:G4"/>
    <mergeCell ref="B14:C14"/>
    <mergeCell ref="D14:G14"/>
  </mergeCells>
  <pageMargins left="0.39370078740157483" right="0.31496062992125984" top="0.15748031496062992" bottom="0.15748031496062992" header="0.31496062992125984" footer="0.31496062992125984"/>
  <pageSetup paperSize="9" fitToHeight="3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4"/>
  <sheetViews>
    <sheetView topLeftCell="A63" workbookViewId="0">
      <selection activeCell="J89" sqref="J89"/>
    </sheetView>
  </sheetViews>
  <sheetFormatPr defaultColWidth="8.85546875" defaultRowHeight="15" x14ac:dyDescent="0.25"/>
  <cols>
    <col min="1" max="1" width="3.85546875" style="1" customWidth="1"/>
    <col min="2" max="2" width="7.140625" style="1" customWidth="1"/>
    <col min="3" max="3" width="21.140625" style="1" customWidth="1"/>
    <col min="4" max="4" width="17.85546875" style="1" customWidth="1"/>
    <col min="5" max="5" width="11.28515625" style="1" customWidth="1"/>
    <col min="6" max="6" width="12" style="1" customWidth="1"/>
    <col min="7" max="7" width="18" style="1" customWidth="1"/>
    <col min="8" max="8" width="15.140625" style="1" customWidth="1"/>
    <col min="9" max="9" width="13.85546875" style="1" customWidth="1"/>
    <col min="10" max="10" width="18" style="1" customWidth="1"/>
    <col min="11" max="11" width="9.5703125" style="1" customWidth="1"/>
    <col min="12" max="12" width="9.7109375" style="1" customWidth="1"/>
    <col min="13" max="16384" width="8.85546875" style="1"/>
  </cols>
  <sheetData>
    <row r="2" spans="1:12" ht="15.75" hidden="1" customHeight="1" x14ac:dyDescent="0.25">
      <c r="A2" s="18"/>
      <c r="B2" s="195" t="s">
        <v>195</v>
      </c>
      <c r="C2" s="195"/>
      <c r="D2" s="195"/>
      <c r="E2" s="195"/>
      <c r="F2" s="195"/>
      <c r="G2" s="195"/>
      <c r="H2" s="23"/>
      <c r="I2" s="20"/>
      <c r="J2" s="21"/>
    </row>
    <row r="3" spans="1:12" ht="24.75" hidden="1" customHeight="1" x14ac:dyDescent="0.25">
      <c r="B3" s="247" t="s">
        <v>159</v>
      </c>
      <c r="C3" s="247"/>
      <c r="D3" s="164"/>
      <c r="E3" s="164"/>
      <c r="F3" s="164"/>
      <c r="G3" s="164"/>
      <c r="H3" s="23"/>
      <c r="I3" s="23"/>
      <c r="J3" s="23"/>
      <c r="K3" s="23"/>
      <c r="L3" s="23"/>
    </row>
    <row r="4" spans="1:12" ht="15.75" hidden="1" customHeight="1" x14ac:dyDescent="0.25">
      <c r="B4" s="195" t="s">
        <v>160</v>
      </c>
      <c r="C4" s="195"/>
      <c r="D4" s="195"/>
      <c r="E4" s="248"/>
      <c r="F4" s="248"/>
      <c r="G4" s="248"/>
      <c r="H4" s="23"/>
      <c r="I4" s="23"/>
      <c r="J4" s="23"/>
      <c r="K4" s="23"/>
      <c r="L4" s="23"/>
    </row>
    <row r="5" spans="1:12" hidden="1" x14ac:dyDescent="0.25"/>
    <row r="6" spans="1:12" ht="60" hidden="1" x14ac:dyDescent="0.25">
      <c r="B6" s="5" t="s">
        <v>136</v>
      </c>
      <c r="C6" s="199" t="s">
        <v>1</v>
      </c>
      <c r="D6" s="201"/>
      <c r="E6" s="5" t="s">
        <v>196</v>
      </c>
      <c r="F6" s="5" t="s">
        <v>197</v>
      </c>
      <c r="G6" s="5" t="s">
        <v>198</v>
      </c>
    </row>
    <row r="7" spans="1:12" hidden="1" x14ac:dyDescent="0.25">
      <c r="B7" s="5">
        <v>1</v>
      </c>
      <c r="C7" s="199">
        <v>2</v>
      </c>
      <c r="D7" s="201"/>
      <c r="E7" s="5">
        <v>3</v>
      </c>
      <c r="F7" s="5">
        <v>4</v>
      </c>
      <c r="G7" s="5">
        <v>5</v>
      </c>
    </row>
    <row r="8" spans="1:12" hidden="1" x14ac:dyDescent="0.25">
      <c r="B8" s="4"/>
      <c r="C8" s="199"/>
      <c r="D8" s="201"/>
      <c r="E8" s="4"/>
      <c r="F8" s="4"/>
      <c r="G8" s="4"/>
    </row>
    <row r="9" spans="1:12" hidden="1" x14ac:dyDescent="0.25">
      <c r="B9" s="4"/>
      <c r="C9" s="199"/>
      <c r="D9" s="201"/>
      <c r="E9" s="4"/>
      <c r="F9" s="4"/>
      <c r="G9" s="4"/>
    </row>
    <row r="10" spans="1:12" hidden="1" x14ac:dyDescent="0.25">
      <c r="B10" s="4"/>
      <c r="C10" s="236" t="s">
        <v>10</v>
      </c>
      <c r="D10" s="238"/>
      <c r="E10" s="5" t="s">
        <v>57</v>
      </c>
      <c r="F10" s="5" t="s">
        <v>57</v>
      </c>
      <c r="G10" s="5"/>
    </row>
    <row r="11" spans="1:12" hidden="1" x14ac:dyDescent="0.25"/>
    <row r="12" spans="1:12" ht="15.75" hidden="1" x14ac:dyDescent="0.25">
      <c r="B12" s="195" t="s">
        <v>222</v>
      </c>
      <c r="C12" s="195"/>
      <c r="D12" s="195"/>
      <c r="E12" s="195"/>
      <c r="F12" s="195"/>
      <c r="G12" s="195"/>
    </row>
    <row r="13" spans="1:12" hidden="1" x14ac:dyDescent="0.25"/>
    <row r="14" spans="1:12" ht="15.75" hidden="1" customHeight="1" x14ac:dyDescent="0.25">
      <c r="B14" s="185" t="s">
        <v>159</v>
      </c>
      <c r="C14" s="185"/>
      <c r="D14" s="164"/>
      <c r="E14" s="164"/>
      <c r="F14" s="164"/>
      <c r="G14" s="164"/>
      <c r="H14" s="23"/>
      <c r="I14" s="23"/>
    </row>
    <row r="15" spans="1:12" ht="15.75" hidden="1" customHeight="1" x14ac:dyDescent="0.25">
      <c r="B15" s="195" t="s">
        <v>160</v>
      </c>
      <c r="C15" s="195"/>
      <c r="D15" s="195"/>
      <c r="E15" s="248"/>
      <c r="F15" s="248"/>
      <c r="G15" s="248"/>
      <c r="H15" s="23"/>
      <c r="I15" s="23"/>
    </row>
    <row r="16" spans="1:12" hidden="1" x14ac:dyDescent="0.25"/>
    <row r="17" spans="2:7" ht="82.5" hidden="1" customHeight="1" x14ac:dyDescent="0.25">
      <c r="B17" s="5" t="s">
        <v>136</v>
      </c>
      <c r="C17" s="199" t="s">
        <v>172</v>
      </c>
      <c r="D17" s="201"/>
      <c r="E17" s="5" t="s">
        <v>199</v>
      </c>
      <c r="F17" s="5" t="s">
        <v>200</v>
      </c>
      <c r="G17" s="5" t="s">
        <v>201</v>
      </c>
    </row>
    <row r="18" spans="2:7" hidden="1" x14ac:dyDescent="0.25">
      <c r="B18" s="5">
        <v>1</v>
      </c>
      <c r="C18" s="199">
        <v>2</v>
      </c>
      <c r="D18" s="201"/>
      <c r="E18" s="5">
        <v>3</v>
      </c>
      <c r="F18" s="5">
        <v>4</v>
      </c>
      <c r="G18" s="5">
        <v>5</v>
      </c>
    </row>
    <row r="19" spans="2:7" hidden="1" x14ac:dyDescent="0.25">
      <c r="B19" s="4"/>
      <c r="C19" s="199"/>
      <c r="D19" s="201"/>
      <c r="E19" s="4"/>
      <c r="F19" s="4"/>
      <c r="G19" s="4"/>
    </row>
    <row r="20" spans="2:7" hidden="1" x14ac:dyDescent="0.25">
      <c r="B20" s="4"/>
      <c r="C20" s="199"/>
      <c r="D20" s="201"/>
      <c r="E20" s="4"/>
      <c r="F20" s="4"/>
      <c r="G20" s="4"/>
    </row>
    <row r="21" spans="2:7" hidden="1" x14ac:dyDescent="0.25">
      <c r="B21" s="4"/>
      <c r="C21" s="236" t="s">
        <v>10</v>
      </c>
      <c r="D21" s="238"/>
      <c r="E21" s="5"/>
      <c r="F21" s="5" t="s">
        <v>57</v>
      </c>
      <c r="G21" s="5"/>
    </row>
    <row r="22" spans="2:7" hidden="1" x14ac:dyDescent="0.25"/>
    <row r="23" spans="2:7" ht="15.75" hidden="1" x14ac:dyDescent="0.25">
      <c r="B23" s="195" t="s">
        <v>221</v>
      </c>
      <c r="C23" s="195"/>
      <c r="D23" s="195"/>
      <c r="E23" s="195"/>
      <c r="F23" s="195"/>
      <c r="G23" s="195"/>
    </row>
    <row r="24" spans="2:7" hidden="1" x14ac:dyDescent="0.25"/>
    <row r="25" spans="2:7" ht="15.75" hidden="1" x14ac:dyDescent="0.25">
      <c r="B25" s="185" t="s">
        <v>159</v>
      </c>
      <c r="C25" s="185"/>
      <c r="D25" s="164"/>
      <c r="E25" s="164"/>
      <c r="F25" s="164"/>
      <c r="G25" s="164"/>
    </row>
    <row r="26" spans="2:7" ht="15.75" hidden="1" x14ac:dyDescent="0.25">
      <c r="B26" s="195" t="s">
        <v>160</v>
      </c>
      <c r="C26" s="195"/>
      <c r="D26" s="195"/>
      <c r="E26" s="248"/>
      <c r="F26" s="248"/>
      <c r="G26" s="248"/>
    </row>
    <row r="27" spans="2:7" hidden="1" x14ac:dyDescent="0.25"/>
    <row r="28" spans="2:7" ht="60" hidden="1" x14ac:dyDescent="0.25">
      <c r="B28" s="5" t="s">
        <v>136</v>
      </c>
      <c r="C28" s="199" t="s">
        <v>1</v>
      </c>
      <c r="D28" s="201"/>
      <c r="E28" s="5" t="s">
        <v>196</v>
      </c>
      <c r="F28" s="5" t="s">
        <v>197</v>
      </c>
      <c r="G28" s="5" t="s">
        <v>198</v>
      </c>
    </row>
    <row r="29" spans="2:7" hidden="1" x14ac:dyDescent="0.25">
      <c r="B29" s="5">
        <v>1</v>
      </c>
      <c r="C29" s="199">
        <v>2</v>
      </c>
      <c r="D29" s="201"/>
      <c r="E29" s="5">
        <v>3</v>
      </c>
      <c r="F29" s="5">
        <v>4</v>
      </c>
      <c r="G29" s="5">
        <v>5</v>
      </c>
    </row>
    <row r="30" spans="2:7" hidden="1" x14ac:dyDescent="0.25">
      <c r="B30" s="4"/>
      <c r="C30" s="199"/>
      <c r="D30" s="201"/>
      <c r="E30" s="4"/>
      <c r="F30" s="4"/>
      <c r="G30" s="4"/>
    </row>
    <row r="31" spans="2:7" hidden="1" x14ac:dyDescent="0.25">
      <c r="B31" s="4"/>
      <c r="C31" s="199"/>
      <c r="D31" s="201"/>
      <c r="E31" s="4"/>
      <c r="F31" s="4"/>
      <c r="G31" s="4"/>
    </row>
    <row r="32" spans="2:7" hidden="1" x14ac:dyDescent="0.25">
      <c r="B32" s="4"/>
      <c r="C32" s="236" t="s">
        <v>10</v>
      </c>
      <c r="D32" s="238"/>
      <c r="E32" s="5" t="s">
        <v>57</v>
      </c>
      <c r="F32" s="5" t="s">
        <v>57</v>
      </c>
      <c r="G32" s="5"/>
    </row>
    <row r="33" spans="2:9" hidden="1" x14ac:dyDescent="0.25"/>
    <row r="34" spans="2:9" ht="36" customHeight="1" x14ac:dyDescent="0.25">
      <c r="B34" s="228" t="s">
        <v>279</v>
      </c>
      <c r="C34" s="228"/>
      <c r="D34" s="228"/>
      <c r="E34" s="228"/>
      <c r="F34" s="228"/>
      <c r="G34" s="228"/>
    </row>
    <row r="36" spans="2:9" ht="15.75" x14ac:dyDescent="0.25">
      <c r="B36" s="185" t="s">
        <v>159</v>
      </c>
      <c r="C36" s="185"/>
      <c r="D36" s="249">
        <v>244</v>
      </c>
      <c r="E36" s="249"/>
      <c r="F36" s="249"/>
      <c r="G36" s="249"/>
    </row>
    <row r="37" spans="2:9" ht="31.5" customHeight="1" x14ac:dyDescent="0.25">
      <c r="B37" s="185" t="s">
        <v>160</v>
      </c>
      <c r="C37" s="185"/>
      <c r="D37" s="227" t="s">
        <v>6</v>
      </c>
      <c r="E37" s="227"/>
      <c r="F37" s="227"/>
      <c r="G37" s="227"/>
      <c r="H37" s="23"/>
      <c r="I37" s="23"/>
    </row>
    <row r="39" spans="2:9" ht="60" x14ac:dyDescent="0.25">
      <c r="B39" s="5" t="s">
        <v>136</v>
      </c>
      <c r="C39" s="199" t="s">
        <v>1</v>
      </c>
      <c r="D39" s="201"/>
      <c r="E39" s="5" t="s">
        <v>196</v>
      </c>
      <c r="F39" s="5" t="s">
        <v>197</v>
      </c>
      <c r="G39" s="5" t="s">
        <v>198</v>
      </c>
    </row>
    <row r="40" spans="2:9" x14ac:dyDescent="0.25">
      <c r="B40" s="5">
        <v>1</v>
      </c>
      <c r="C40" s="199">
        <v>2</v>
      </c>
      <c r="D40" s="201"/>
      <c r="E40" s="5">
        <v>3</v>
      </c>
      <c r="F40" s="5">
        <v>4</v>
      </c>
      <c r="G40" s="5">
        <v>5</v>
      </c>
    </row>
    <row r="41" spans="2:9" ht="30.75" customHeight="1" x14ac:dyDescent="0.25">
      <c r="B41" s="40">
        <v>1</v>
      </c>
      <c r="C41" s="196"/>
      <c r="D41" s="198"/>
      <c r="E41" s="43"/>
      <c r="F41" s="40"/>
      <c r="G41" s="43"/>
    </row>
    <row r="42" spans="2:9" x14ac:dyDescent="0.25">
      <c r="B42" s="4"/>
      <c r="C42" s="236" t="s">
        <v>10</v>
      </c>
      <c r="D42" s="238"/>
      <c r="E42" s="5" t="s">
        <v>57</v>
      </c>
      <c r="F42" s="5" t="s">
        <v>57</v>
      </c>
      <c r="G42" s="45">
        <f>SUM(G41:G41)</f>
        <v>0</v>
      </c>
    </row>
    <row r="44" spans="2:9" ht="15.75" customHeight="1" x14ac:dyDescent="0.25">
      <c r="B44" s="228" t="s">
        <v>280</v>
      </c>
      <c r="C44" s="228"/>
      <c r="D44" s="228"/>
      <c r="E44" s="228"/>
      <c r="F44" s="228"/>
      <c r="G44" s="228"/>
    </row>
    <row r="46" spans="2:9" ht="15.75" x14ac:dyDescent="0.25">
      <c r="B46" s="185" t="s">
        <v>159</v>
      </c>
      <c r="C46" s="185"/>
      <c r="D46" s="249">
        <v>244</v>
      </c>
      <c r="E46" s="249"/>
      <c r="F46" s="249"/>
      <c r="G46" s="249"/>
    </row>
    <row r="47" spans="2:9" ht="32.25" customHeight="1" x14ac:dyDescent="0.25">
      <c r="B47" s="195" t="s">
        <v>160</v>
      </c>
      <c r="C47" s="195"/>
      <c r="D47" s="227" t="s">
        <v>6</v>
      </c>
      <c r="E47" s="227"/>
      <c r="F47" s="227"/>
      <c r="G47" s="227"/>
    </row>
    <row r="49" spans="2:7" ht="15.75" x14ac:dyDescent="0.25">
      <c r="B49" s="228" t="s">
        <v>281</v>
      </c>
      <c r="C49" s="228"/>
      <c r="D49" s="228"/>
      <c r="E49" s="228"/>
      <c r="F49" s="228"/>
      <c r="G49" s="228"/>
    </row>
    <row r="51" spans="2:7" ht="45" x14ac:dyDescent="0.25">
      <c r="B51" s="5" t="s">
        <v>136</v>
      </c>
      <c r="C51" s="5" t="s">
        <v>172</v>
      </c>
      <c r="D51" s="39" t="s">
        <v>202</v>
      </c>
      <c r="E51" s="5" t="s">
        <v>203</v>
      </c>
      <c r="F51" s="5" t="s">
        <v>204</v>
      </c>
      <c r="G51" s="5" t="s">
        <v>176</v>
      </c>
    </row>
    <row r="52" spans="2:7" x14ac:dyDescent="0.25">
      <c r="B52" s="5">
        <v>1</v>
      </c>
      <c r="C52" s="5">
        <v>2</v>
      </c>
      <c r="D52" s="5">
        <v>3</v>
      </c>
      <c r="E52" s="5">
        <v>4</v>
      </c>
      <c r="F52" s="5">
        <v>5</v>
      </c>
      <c r="G52" s="5">
        <v>6</v>
      </c>
    </row>
    <row r="53" spans="2:7" x14ac:dyDescent="0.25">
      <c r="B53" s="40"/>
      <c r="C53" s="81"/>
      <c r="D53" s="40"/>
      <c r="E53" s="40"/>
      <c r="F53" s="43"/>
      <c r="G53" s="46"/>
    </row>
    <row r="54" spans="2:7" x14ac:dyDescent="0.25">
      <c r="B54" s="4"/>
      <c r="C54" s="5" t="s">
        <v>10</v>
      </c>
      <c r="D54" s="4" t="s">
        <v>57</v>
      </c>
      <c r="E54" s="5" t="s">
        <v>57</v>
      </c>
      <c r="F54" s="5" t="s">
        <v>57</v>
      </c>
      <c r="G54" s="49">
        <f>SUM(G53:G53)</f>
        <v>0</v>
      </c>
    </row>
    <row r="56" spans="2:7" ht="15.75" hidden="1" x14ac:dyDescent="0.25">
      <c r="B56" s="195" t="s">
        <v>206</v>
      </c>
      <c r="C56" s="195"/>
      <c r="D56" s="195"/>
      <c r="E56" s="195"/>
      <c r="F56" s="195"/>
      <c r="G56" s="195"/>
    </row>
    <row r="57" spans="2:7" hidden="1" x14ac:dyDescent="0.25"/>
    <row r="58" spans="2:7" ht="45" hidden="1" x14ac:dyDescent="0.25">
      <c r="B58" s="5" t="s">
        <v>136</v>
      </c>
      <c r="C58" s="199" t="s">
        <v>172</v>
      </c>
      <c r="D58" s="201"/>
      <c r="E58" s="5" t="s">
        <v>207</v>
      </c>
      <c r="F58" s="5" t="s">
        <v>208</v>
      </c>
      <c r="G58" s="5" t="s">
        <v>205</v>
      </c>
    </row>
    <row r="59" spans="2:7" hidden="1" x14ac:dyDescent="0.25">
      <c r="B59" s="5">
        <v>1</v>
      </c>
      <c r="C59" s="199">
        <v>2</v>
      </c>
      <c r="D59" s="201"/>
      <c r="E59" s="5">
        <v>3</v>
      </c>
      <c r="F59" s="5">
        <v>4</v>
      </c>
      <c r="G59" s="5">
        <v>5</v>
      </c>
    </row>
    <row r="60" spans="2:7" hidden="1" x14ac:dyDescent="0.25">
      <c r="B60" s="4"/>
      <c r="C60" s="199"/>
      <c r="D60" s="201"/>
      <c r="E60" s="4"/>
      <c r="F60" s="4"/>
      <c r="G60" s="4"/>
    </row>
    <row r="61" spans="2:7" hidden="1" x14ac:dyDescent="0.25">
      <c r="B61" s="4"/>
      <c r="C61" s="199"/>
      <c r="D61" s="201"/>
      <c r="E61" s="4"/>
      <c r="F61" s="4"/>
      <c r="G61" s="4"/>
    </row>
    <row r="62" spans="2:7" hidden="1" x14ac:dyDescent="0.25">
      <c r="B62" s="4"/>
      <c r="C62" s="236" t="s">
        <v>10</v>
      </c>
      <c r="D62" s="238"/>
      <c r="E62" s="5"/>
      <c r="F62" s="5"/>
      <c r="G62" s="5"/>
    </row>
    <row r="64" spans="2:7" ht="15.75" x14ac:dyDescent="0.25">
      <c r="B64" s="228" t="s">
        <v>282</v>
      </c>
      <c r="C64" s="228"/>
      <c r="D64" s="228"/>
      <c r="E64" s="228"/>
      <c r="F64" s="228"/>
      <c r="G64" s="228"/>
    </row>
    <row r="66" spans="2:7" ht="45" x14ac:dyDescent="0.25">
      <c r="B66" s="40" t="s">
        <v>136</v>
      </c>
      <c r="C66" s="40" t="s">
        <v>1</v>
      </c>
      <c r="D66" s="40" t="s">
        <v>226</v>
      </c>
      <c r="E66" s="40" t="s">
        <v>209</v>
      </c>
      <c r="F66" s="40" t="s">
        <v>210</v>
      </c>
      <c r="G66" s="40" t="s">
        <v>176</v>
      </c>
    </row>
    <row r="67" spans="2:7" x14ac:dyDescent="0.25">
      <c r="B67" s="5">
        <v>1</v>
      </c>
      <c r="C67" s="5">
        <v>2</v>
      </c>
      <c r="D67" s="5">
        <v>3</v>
      </c>
      <c r="E67" s="5">
        <v>4</v>
      </c>
      <c r="F67" s="5">
        <v>5</v>
      </c>
      <c r="G67" s="5">
        <v>6</v>
      </c>
    </row>
    <row r="68" spans="2:7" ht="30.75" customHeight="1" x14ac:dyDescent="0.25">
      <c r="B68" s="40">
        <v>1</v>
      </c>
      <c r="C68" s="41" t="s">
        <v>225</v>
      </c>
      <c r="D68" s="40"/>
      <c r="E68" s="40"/>
      <c r="F68" s="40"/>
      <c r="G68" s="43">
        <v>88610.91</v>
      </c>
    </row>
    <row r="69" spans="2:7" ht="30" x14ac:dyDescent="0.25">
      <c r="B69" s="40">
        <v>2</v>
      </c>
      <c r="C69" s="41" t="s">
        <v>233</v>
      </c>
      <c r="D69" s="40"/>
      <c r="E69" s="40"/>
      <c r="F69" s="40"/>
      <c r="G69" s="43">
        <v>626.47</v>
      </c>
    </row>
    <row r="70" spans="2:7" ht="30" x14ac:dyDescent="0.25">
      <c r="B70" s="40">
        <v>3</v>
      </c>
      <c r="C70" s="41" t="s">
        <v>228</v>
      </c>
      <c r="D70" s="40">
        <v>6005.98</v>
      </c>
      <c r="E70" s="40">
        <v>6.66</v>
      </c>
      <c r="F70" s="40"/>
      <c r="G70" s="43">
        <f>D70*E70</f>
        <v>39999.826799999995</v>
      </c>
    </row>
    <row r="71" spans="2:7" ht="30" x14ac:dyDescent="0.25">
      <c r="B71" s="40">
        <v>4</v>
      </c>
      <c r="C71" s="41" t="s">
        <v>229</v>
      </c>
      <c r="D71" s="40">
        <v>78.19</v>
      </c>
      <c r="E71" s="40">
        <v>3425.12</v>
      </c>
      <c r="F71" s="40"/>
      <c r="G71" s="43">
        <v>184198.55</v>
      </c>
    </row>
    <row r="72" spans="2:7" ht="30" x14ac:dyDescent="0.25">
      <c r="B72" s="40">
        <v>5</v>
      </c>
      <c r="C72" s="41" t="s">
        <v>230</v>
      </c>
      <c r="D72" s="48">
        <v>727.74</v>
      </c>
      <c r="E72" s="43">
        <v>60.31</v>
      </c>
      <c r="F72" s="40"/>
      <c r="G72" s="43">
        <v>44609.2</v>
      </c>
    </row>
    <row r="73" spans="2:7" ht="30" hidden="1" x14ac:dyDescent="0.25">
      <c r="B73" s="40">
        <v>8</v>
      </c>
      <c r="C73" s="41" t="s">
        <v>231</v>
      </c>
      <c r="D73" s="4"/>
      <c r="E73" s="4"/>
      <c r="F73" s="4"/>
      <c r="G73" s="44"/>
    </row>
    <row r="74" spans="2:7" ht="30" hidden="1" x14ac:dyDescent="0.25">
      <c r="B74" s="40">
        <v>9</v>
      </c>
      <c r="C74" s="41" t="s">
        <v>232</v>
      </c>
      <c r="D74" s="4"/>
      <c r="E74" s="4"/>
      <c r="F74" s="4"/>
      <c r="G74" s="44"/>
    </row>
    <row r="75" spans="2:7" x14ac:dyDescent="0.25">
      <c r="B75" s="4"/>
      <c r="C75" s="5" t="s">
        <v>10</v>
      </c>
      <c r="D75" s="5" t="s">
        <v>57</v>
      </c>
      <c r="E75" s="5" t="s">
        <v>57</v>
      </c>
      <c r="F75" s="5" t="s">
        <v>57</v>
      </c>
      <c r="G75" s="79">
        <f>SUM(G68:G74)</f>
        <v>358044.95679999999</v>
      </c>
    </row>
    <row r="77" spans="2:7" ht="15.75" hidden="1" x14ac:dyDescent="0.25">
      <c r="B77" s="195" t="s">
        <v>211</v>
      </c>
      <c r="C77" s="195"/>
      <c r="D77" s="195"/>
      <c r="E77" s="195"/>
      <c r="F77" s="195"/>
      <c r="G77" s="195"/>
    </row>
    <row r="78" spans="2:7" hidden="1" x14ac:dyDescent="0.25"/>
    <row r="79" spans="2:7" ht="45" hidden="1" x14ac:dyDescent="0.25">
      <c r="B79" s="5" t="s">
        <v>136</v>
      </c>
      <c r="C79" s="199" t="s">
        <v>1</v>
      </c>
      <c r="D79" s="201"/>
      <c r="E79" s="5" t="s">
        <v>212</v>
      </c>
      <c r="F79" s="5" t="s">
        <v>213</v>
      </c>
      <c r="G79" s="5" t="s">
        <v>214</v>
      </c>
    </row>
    <row r="80" spans="2:7" hidden="1" x14ac:dyDescent="0.25">
      <c r="B80" s="5">
        <v>1</v>
      </c>
      <c r="C80" s="199">
        <v>2</v>
      </c>
      <c r="D80" s="201"/>
      <c r="E80" s="5">
        <v>3</v>
      </c>
      <c r="F80" s="5">
        <v>4</v>
      </c>
      <c r="G80" s="5">
        <v>5</v>
      </c>
    </row>
    <row r="81" spans="1:8" hidden="1" x14ac:dyDescent="0.25">
      <c r="B81" s="4"/>
      <c r="C81" s="199"/>
      <c r="D81" s="201"/>
      <c r="E81" s="4"/>
      <c r="F81" s="4"/>
      <c r="G81" s="4"/>
    </row>
    <row r="82" spans="1:8" hidden="1" x14ac:dyDescent="0.25">
      <c r="B82" s="4"/>
      <c r="C82" s="199"/>
      <c r="D82" s="201"/>
      <c r="E82" s="4"/>
      <c r="F82" s="4"/>
      <c r="G82" s="4"/>
    </row>
    <row r="83" spans="1:8" hidden="1" x14ac:dyDescent="0.25">
      <c r="B83" s="4"/>
      <c r="C83" s="236" t="s">
        <v>10</v>
      </c>
      <c r="D83" s="238"/>
      <c r="E83" s="5" t="s">
        <v>57</v>
      </c>
      <c r="F83" s="5" t="s">
        <v>57</v>
      </c>
      <c r="G83" s="5"/>
    </row>
    <row r="85" spans="1:8" ht="15.75" x14ac:dyDescent="0.25">
      <c r="B85" s="228" t="s">
        <v>283</v>
      </c>
      <c r="C85" s="228"/>
      <c r="D85" s="228"/>
      <c r="E85" s="228"/>
      <c r="F85" s="228"/>
      <c r="G85" s="228"/>
    </row>
    <row r="87" spans="1:8" ht="45" x14ac:dyDescent="0.25">
      <c r="B87" s="5" t="s">
        <v>136</v>
      </c>
      <c r="C87" s="199" t="s">
        <v>172</v>
      </c>
      <c r="D87" s="201"/>
      <c r="E87" s="5" t="s">
        <v>215</v>
      </c>
      <c r="F87" s="5" t="s">
        <v>216</v>
      </c>
      <c r="G87" s="5" t="s">
        <v>217</v>
      </c>
    </row>
    <row r="88" spans="1:8" x14ac:dyDescent="0.25">
      <c r="B88" s="126">
        <v>1</v>
      </c>
      <c r="C88" s="272">
        <v>2</v>
      </c>
      <c r="D88" s="273"/>
      <c r="E88" s="126">
        <v>3</v>
      </c>
      <c r="F88" s="126">
        <v>4</v>
      </c>
      <c r="G88" s="126">
        <v>5</v>
      </c>
    </row>
    <row r="89" spans="1:8" ht="31.5" customHeight="1" x14ac:dyDescent="0.25">
      <c r="A89" s="274"/>
      <c r="B89" s="20"/>
      <c r="C89" s="275"/>
      <c r="D89" s="275"/>
      <c r="E89" s="20"/>
      <c r="F89" s="20"/>
      <c r="G89" s="276"/>
      <c r="H89" s="274"/>
    </row>
    <row r="90" spans="1:8" x14ac:dyDescent="0.25">
      <c r="A90" s="274"/>
      <c r="B90" s="21"/>
      <c r="C90" s="251"/>
      <c r="D90" s="251"/>
      <c r="E90" s="20"/>
      <c r="F90" s="20"/>
      <c r="G90" s="277"/>
      <c r="H90" s="274"/>
    </row>
    <row r="91" spans="1:8" x14ac:dyDescent="0.25">
      <c r="A91" s="274"/>
      <c r="B91" s="274"/>
      <c r="C91" s="274"/>
      <c r="D91" s="274"/>
      <c r="E91" s="274"/>
      <c r="F91" s="274"/>
      <c r="G91" s="278"/>
      <c r="H91" s="274"/>
    </row>
    <row r="92" spans="1:8" ht="15.75" x14ac:dyDescent="0.25">
      <c r="A92" s="274"/>
      <c r="B92" s="267"/>
      <c r="C92" s="267"/>
      <c r="D92" s="267"/>
      <c r="E92" s="267"/>
      <c r="F92" s="267"/>
      <c r="G92" s="267"/>
      <c r="H92" s="274"/>
    </row>
    <row r="93" spans="1:8" x14ac:dyDescent="0.25">
      <c r="A93" s="274"/>
      <c r="B93" s="274"/>
      <c r="C93" s="274"/>
      <c r="D93" s="274"/>
      <c r="E93" s="274"/>
      <c r="F93" s="274"/>
      <c r="G93" s="274"/>
      <c r="H93" s="274"/>
    </row>
    <row r="94" spans="1:8" x14ac:dyDescent="0.25">
      <c r="A94" s="274"/>
      <c r="B94" s="20"/>
      <c r="C94" s="250"/>
      <c r="D94" s="250"/>
      <c r="E94" s="250"/>
      <c r="F94" s="20"/>
      <c r="G94" s="20"/>
      <c r="H94" s="274"/>
    </row>
    <row r="95" spans="1:8" x14ac:dyDescent="0.25">
      <c r="A95" s="274"/>
      <c r="B95" s="20"/>
      <c r="C95" s="250"/>
      <c r="D95" s="250"/>
      <c r="E95" s="250"/>
      <c r="F95" s="20"/>
      <c r="G95" s="20"/>
      <c r="H95" s="274"/>
    </row>
    <row r="96" spans="1:8" ht="25.5" customHeight="1" x14ac:dyDescent="0.25">
      <c r="A96" s="274"/>
      <c r="B96" s="20"/>
      <c r="C96" s="275"/>
      <c r="D96" s="275"/>
      <c r="E96" s="275"/>
      <c r="F96" s="20"/>
      <c r="G96" s="276"/>
      <c r="H96" s="274"/>
    </row>
    <row r="97" spans="1:8" ht="25.5" customHeight="1" x14ac:dyDescent="0.25">
      <c r="A97" s="274"/>
      <c r="B97" s="20"/>
      <c r="C97" s="275"/>
      <c r="D97" s="275"/>
      <c r="E97" s="275"/>
      <c r="F97" s="20"/>
      <c r="G97" s="276"/>
      <c r="H97" s="274"/>
    </row>
    <row r="98" spans="1:8" ht="25.5" customHeight="1" x14ac:dyDescent="0.25">
      <c r="A98" s="274"/>
      <c r="B98" s="20"/>
      <c r="C98" s="275"/>
      <c r="D98" s="275"/>
      <c r="E98" s="275"/>
      <c r="F98" s="20"/>
      <c r="G98" s="276"/>
      <c r="H98" s="274"/>
    </row>
    <row r="99" spans="1:8" x14ac:dyDescent="0.25">
      <c r="A99" s="274"/>
      <c r="B99" s="21"/>
      <c r="C99" s="251"/>
      <c r="D99" s="251"/>
      <c r="E99" s="251"/>
      <c r="F99" s="20"/>
      <c r="G99" s="279"/>
      <c r="H99" s="274"/>
    </row>
    <row r="100" spans="1:8" x14ac:dyDescent="0.25">
      <c r="A100" s="274"/>
      <c r="B100" s="274"/>
      <c r="C100" s="274"/>
      <c r="D100" s="274"/>
      <c r="E100" s="274"/>
      <c r="F100" s="274"/>
      <c r="G100" s="274"/>
      <c r="H100" s="274"/>
    </row>
    <row r="101" spans="1:8" ht="33" customHeight="1" x14ac:dyDescent="0.25">
      <c r="A101" s="274"/>
      <c r="B101" s="267"/>
      <c r="C101" s="267"/>
      <c r="D101" s="267"/>
      <c r="E101" s="267"/>
      <c r="F101" s="267"/>
      <c r="G101" s="267"/>
      <c r="H101" s="274"/>
    </row>
    <row r="102" spans="1:8" x14ac:dyDescent="0.25">
      <c r="A102" s="274"/>
      <c r="B102" s="274"/>
      <c r="C102" s="274"/>
      <c r="D102" s="274"/>
      <c r="E102" s="274"/>
      <c r="F102" s="274"/>
      <c r="G102" s="274"/>
      <c r="H102" s="274"/>
    </row>
    <row r="103" spans="1:8" ht="47.25" customHeight="1" x14ac:dyDescent="0.25">
      <c r="A103" s="274"/>
      <c r="B103" s="20"/>
      <c r="C103" s="250"/>
      <c r="D103" s="250"/>
      <c r="E103" s="20"/>
      <c r="F103" s="20"/>
      <c r="G103" s="20"/>
      <c r="H103" s="274"/>
    </row>
    <row r="104" spans="1:8" x14ac:dyDescent="0.25">
      <c r="A104" s="274"/>
      <c r="B104" s="20"/>
      <c r="C104" s="250"/>
      <c r="D104" s="250"/>
      <c r="E104" s="20"/>
      <c r="F104" s="20"/>
      <c r="G104" s="20"/>
      <c r="H104" s="274"/>
    </row>
    <row r="105" spans="1:8" ht="35.25" customHeight="1" x14ac:dyDescent="0.25">
      <c r="A105" s="274"/>
      <c r="B105" s="20"/>
      <c r="C105" s="275"/>
      <c r="D105" s="275"/>
      <c r="E105" s="20"/>
      <c r="F105" s="20"/>
      <c r="G105" s="276"/>
      <c r="H105" s="274"/>
    </row>
    <row r="106" spans="1:8" x14ac:dyDescent="0.25">
      <c r="A106" s="274"/>
      <c r="B106" s="21"/>
      <c r="C106" s="251"/>
      <c r="D106" s="251"/>
      <c r="E106" s="20"/>
      <c r="F106" s="20"/>
      <c r="G106" s="277"/>
      <c r="H106" s="274"/>
    </row>
    <row r="107" spans="1:8" x14ac:dyDescent="0.25">
      <c r="A107" s="274"/>
      <c r="B107" s="274"/>
      <c r="C107" s="274"/>
      <c r="D107" s="274"/>
      <c r="E107" s="274"/>
      <c r="F107" s="274"/>
      <c r="G107" s="274"/>
      <c r="H107" s="274"/>
    </row>
    <row r="108" spans="1:8" x14ac:dyDescent="0.2">
      <c r="A108" s="274"/>
      <c r="B108" s="280"/>
      <c r="C108" s="268"/>
      <c r="D108" s="268"/>
      <c r="E108" s="268"/>
      <c r="F108" s="269"/>
      <c r="G108" s="274"/>
      <c r="H108" s="274"/>
    </row>
    <row r="109" spans="1:8" x14ac:dyDescent="0.2">
      <c r="A109" s="274"/>
      <c r="B109" s="268"/>
      <c r="C109" s="270"/>
      <c r="D109" s="271"/>
      <c r="E109" s="268"/>
      <c r="F109" s="281"/>
      <c r="G109" s="274"/>
      <c r="H109" s="274"/>
    </row>
    <row r="110" spans="1:8" x14ac:dyDescent="0.2">
      <c r="A110" s="274"/>
      <c r="B110" s="280"/>
      <c r="C110" s="268"/>
      <c r="D110" s="271"/>
      <c r="E110" s="268"/>
      <c r="F110" s="118"/>
      <c r="G110" s="274"/>
      <c r="H110" s="274"/>
    </row>
    <row r="111" spans="1:8" x14ac:dyDescent="0.2">
      <c r="A111" s="274"/>
      <c r="B111" s="280"/>
      <c r="C111" s="268"/>
      <c r="D111" s="271"/>
      <c r="E111" s="268"/>
      <c r="F111" s="281"/>
      <c r="G111" s="274"/>
      <c r="H111" s="274"/>
    </row>
    <row r="112" spans="1:8" x14ac:dyDescent="0.2">
      <c r="A112" s="274"/>
      <c r="B112" s="280"/>
      <c r="C112" s="268"/>
      <c r="D112" s="271"/>
      <c r="E112" s="268"/>
      <c r="F112" s="118"/>
      <c r="G112" s="274"/>
      <c r="H112" s="274"/>
    </row>
    <row r="113" spans="1:8" x14ac:dyDescent="0.2">
      <c r="A113" s="274"/>
      <c r="B113" s="268"/>
      <c r="C113" s="268"/>
      <c r="D113" s="282"/>
      <c r="E113" s="268"/>
      <c r="F113" s="281"/>
      <c r="G113" s="274"/>
      <c r="H113" s="274"/>
    </row>
    <row r="114" spans="1:8" x14ac:dyDescent="0.2">
      <c r="B114" s="117" t="s">
        <v>385</v>
      </c>
      <c r="C114" s="116"/>
      <c r="D114" s="117"/>
      <c r="E114" s="116"/>
      <c r="F114" s="117"/>
    </row>
  </sheetData>
  <mergeCells count="75">
    <mergeCell ref="C82:D82"/>
    <mergeCell ref="C83:D83"/>
    <mergeCell ref="B85:G85"/>
    <mergeCell ref="C87:D87"/>
    <mergeCell ref="C88:D88"/>
    <mergeCell ref="C89:D89"/>
    <mergeCell ref="B101:G101"/>
    <mergeCell ref="B92:G92"/>
    <mergeCell ref="C90:D90"/>
    <mergeCell ref="C105:D105"/>
    <mergeCell ref="C31:D31"/>
    <mergeCell ref="B47:C47"/>
    <mergeCell ref="C106:D106"/>
    <mergeCell ref="C103:D103"/>
    <mergeCell ref="C104:D104"/>
    <mergeCell ref="C94:E94"/>
    <mergeCell ref="C95:E95"/>
    <mergeCell ref="C99:E99"/>
    <mergeCell ref="C96:E96"/>
    <mergeCell ref="C97:E97"/>
    <mergeCell ref="C98:E98"/>
    <mergeCell ref="B37:C37"/>
    <mergeCell ref="D37:G37"/>
    <mergeCell ref="C39:D39"/>
    <mergeCell ref="B77:G77"/>
    <mergeCell ref="B49:G49"/>
    <mergeCell ref="B56:G56"/>
    <mergeCell ref="C58:D58"/>
    <mergeCell ref="B46:C46"/>
    <mergeCell ref="D46:G46"/>
    <mergeCell ref="C59:D59"/>
    <mergeCell ref="C60:D60"/>
    <mergeCell ref="C61:D61"/>
    <mergeCell ref="C62:D62"/>
    <mergeCell ref="C80:D80"/>
    <mergeCell ref="C81:D81"/>
    <mergeCell ref="B64:G64"/>
    <mergeCell ref="C79:D79"/>
    <mergeCell ref="C40:D40"/>
    <mergeCell ref="C41:D41"/>
    <mergeCell ref="B44:G44"/>
    <mergeCell ref="C42:D42"/>
    <mergeCell ref="D47:G47"/>
    <mergeCell ref="C9:D9"/>
    <mergeCell ref="C10:D10"/>
    <mergeCell ref="B12:G12"/>
    <mergeCell ref="C17:D17"/>
    <mergeCell ref="C18:D18"/>
    <mergeCell ref="C29:D29"/>
    <mergeCell ref="C30:D30"/>
    <mergeCell ref="C19:D19"/>
    <mergeCell ref="C20:D20"/>
    <mergeCell ref="C21:D21"/>
    <mergeCell ref="B23:G23"/>
    <mergeCell ref="E26:G26"/>
    <mergeCell ref="C28:D28"/>
    <mergeCell ref="B26:D26"/>
    <mergeCell ref="B25:C25"/>
    <mergeCell ref="D25:G25"/>
    <mergeCell ref="B36:C36"/>
    <mergeCell ref="D36:G36"/>
    <mergeCell ref="B2:G2"/>
    <mergeCell ref="D3:G3"/>
    <mergeCell ref="E4:G4"/>
    <mergeCell ref="B4:D4"/>
    <mergeCell ref="B3:C3"/>
    <mergeCell ref="B14:C14"/>
    <mergeCell ref="B15:D15"/>
    <mergeCell ref="D14:G14"/>
    <mergeCell ref="E15:G15"/>
    <mergeCell ref="C6:D6"/>
    <mergeCell ref="C7:D7"/>
    <mergeCell ref="C8:D8"/>
    <mergeCell ref="C32:D32"/>
    <mergeCell ref="B34:G34"/>
  </mergeCells>
  <pageMargins left="0.39370078740157483" right="0.31496062992125984" top="0.15748031496062992" bottom="0.15748031496062992" header="0.31496062992125984" footer="0.31496062992125984"/>
  <pageSetup paperSize="9" fitToHeight="3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5" sqref="O2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раздел1,2</vt:lpstr>
      <vt:lpstr>раздел 3,4</vt:lpstr>
      <vt:lpstr>раздел 5-9</vt:lpstr>
      <vt:lpstr>обоснование 1</vt:lpstr>
      <vt:lpstr>обоснование 2 дох</vt:lpstr>
      <vt:lpstr>обоснование 2</vt:lpstr>
      <vt:lpstr>обоснование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2018-03-19T14:44:14Z</dcterms:modified>
</cp:coreProperties>
</file>