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tabRatio="944" activeTab="0"/>
  </bookViews>
  <sheets>
    <sheet name="1. Титульный" sheetId="1" r:id="rId1"/>
    <sheet name="Лист1" sheetId="2" r:id="rId2"/>
    <sheet name="4. Таблица 2" sheetId="3" r:id="rId3"/>
    <sheet name="Табл 2.1" sheetId="4" r:id="rId4"/>
    <sheet name="6. Табл. 3,4" sheetId="5" r:id="rId5"/>
    <sheet name="7. Прилож. 1 ПФХД" sheetId="6" r:id="rId6"/>
    <sheet name="Прил 2.1" sheetId="7" r:id="rId7"/>
    <sheet name="Лист3" sheetId="8" r:id="rId8"/>
    <sheet name="Лист4" sheetId="9" r:id="rId9"/>
    <sheet name="9.Прил. 2.2 ПФХД" sheetId="10" r:id="rId10"/>
    <sheet name="Лист4 (2)" sheetId="11" r:id="rId11"/>
  </sheets>
  <definedNames>
    <definedName name="_xlnm.Print_Titles" localSheetId="2">'4. Таблица 2'!$7:$11</definedName>
    <definedName name="_xlnm.Print_Area" localSheetId="2">'4. Таблица 2'!$A$1:$L$61</definedName>
    <definedName name="_xlnm.Print_Area" localSheetId="4">'6. Табл. 3,4'!$A$1:$BY$27</definedName>
  </definedNames>
  <calcPr fullCalcOnLoad="1"/>
</workbook>
</file>

<file path=xl/sharedStrings.xml><?xml version="1.0" encoding="utf-8"?>
<sst xmlns="http://schemas.openxmlformats.org/spreadsheetml/2006/main" count="892" uniqueCount="492">
  <si>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</si>
  <si>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</si>
  <si>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</si>
  <si>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</si>
  <si>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</si>
  <si>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</si>
  <si>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</si>
  <si>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</si>
  <si>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</si>
  <si>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</si>
  <si>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</si>
  <si>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</si>
  <si>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</si>
  <si>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</si>
  <si>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</si>
  <si>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</si>
  <si>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</si>
  <si>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</si>
  <si>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</si>
  <si>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</si>
  <si>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</si>
  <si>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</si>
  <si>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</si>
  <si>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</si>
  <si>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</si>
  <si>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</si>
  <si>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</si>
  <si>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</si>
  <si>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</si>
  <si>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</si>
  <si>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</si>
  <si>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</si>
  <si>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</si>
  <si>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</si>
  <si>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</si>
  <si>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</si>
  <si>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</si>
  <si>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</si>
  <si>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</si>
  <si>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Районный коэффициент</t>
  </si>
  <si>
    <t>по должностному окладу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</si>
  <si>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</si>
  <si>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</si>
  <si>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</si>
  <si>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</si>
  <si>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</si>
  <si>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</si>
  <si>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</si>
  <si>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</si>
  <si>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</si>
  <si>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</si>
  <si>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</si>
  <si>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</si>
  <si>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</si>
  <si>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</si>
  <si>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</si>
  <si>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</si>
  <si>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</si>
  <si>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</si>
  <si>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</si>
  <si>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</si>
  <si>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</si>
  <si>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</si>
  <si>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</si>
  <si>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</si>
  <si>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</si>
  <si>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</si>
  <si>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</si>
  <si>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</si>
  <si>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</si>
  <si>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</si>
  <si>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</si>
  <si>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</si>
  <si>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</si>
  <si>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</si>
  <si>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</si>
  <si>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</si>
  <si>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</si>
  <si>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</si>
  <si>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</si>
  <si>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</si>
  <si>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</si>
  <si>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</si>
  <si>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</si>
  <si>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</si>
  <si>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</si>
  <si>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</si>
  <si>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</si>
  <si>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</si>
  <si>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</si>
  <si>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</si>
  <si>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</si>
  <si>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</si>
  <si>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</si>
  <si>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</si>
  <si>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Год начала закупки</t>
  </si>
  <si>
    <t>всего на закупки</t>
  </si>
  <si>
    <t>на _____________ 201___ г.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</si>
  <si>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</si>
  <si>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</si>
  <si>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</si>
  <si>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</si>
  <si>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</si>
  <si>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</si>
  <si>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</si>
  <si>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</si>
  <si>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</si>
  <si>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</si>
  <si>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</si>
  <si>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</si>
  <si>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</si>
  <si>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</si>
  <si>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</si>
  <si>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</si>
  <si>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</si>
  <si>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</si>
  <si>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</si>
  <si>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</si>
  <si>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</si>
  <si>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</si>
  <si>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</si>
  <si>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</si>
  <si>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</si>
  <si>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</si>
  <si>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</si>
  <si>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</si>
  <si>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</si>
  <si>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</si>
  <si>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</si>
  <si>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</si>
  <si>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</si>
  <si>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</si>
  <si>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</si>
  <si>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</si>
  <si>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</si>
  <si>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</si>
  <si>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</si>
  <si>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</si>
  <si>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</si>
  <si>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</si>
  <si>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</si>
  <si>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</si>
  <si>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</si>
  <si>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</si>
  <si>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</si>
  <si>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</si>
  <si>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</si>
  <si>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</si>
  <si>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</si>
  <si>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</si>
  <si>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</si>
  <si>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</si>
  <si>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Код видов расходов</t>
  </si>
  <si>
    <t xml:space="preserve">Источник финансового обеспечения </t>
  </si>
  <si>
    <t>№ 
п/п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</si>
  <si>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</si>
  <si>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</si>
  <si>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</si>
  <si>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</si>
  <si>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</si>
  <si>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</si>
  <si>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</si>
  <si>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</si>
  <si>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</si>
  <si>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</si>
  <si>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</si>
  <si>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</si>
  <si>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</si>
  <si>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</si>
  <si>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</si>
  <si>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</si>
  <si>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</si>
  <si>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</si>
  <si>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</si>
  <si>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</si>
  <si>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</si>
  <si>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</si>
  <si>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</si>
  <si>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</si>
  <si>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</si>
  <si>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</si>
  <si>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</si>
  <si>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</si>
  <si>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</si>
  <si>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</si>
  <si>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</si>
  <si>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</si>
  <si>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</si>
  <si>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</si>
  <si>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</si>
  <si>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</si>
  <si>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</si>
  <si>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</si>
  <si>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</si>
  <si>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</si>
  <si>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</si>
  <si>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</si>
  <si>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</si>
  <si>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</si>
  <si>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</si>
  <si>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</si>
  <si>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</si>
  <si>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</si>
  <si>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</si>
  <si>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</si>
  <si>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</si>
  <si>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</si>
  <si>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</si>
  <si>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</si>
  <si>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</si>
  <si>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</si>
  <si>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</si>
  <si>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>глава администрации муниципального образования "Выборгский район"</t>
  </si>
  <si>
    <t>Ленинградской области</t>
  </si>
  <si>
    <t>Г А Орлов</t>
  </si>
  <si>
    <t>19</t>
  </si>
  <si>
    <t>41802438</t>
  </si>
  <si>
    <t>41615158</t>
  </si>
  <si>
    <t>901</t>
  </si>
  <si>
    <t>383</t>
  </si>
  <si>
    <t>местный бюджет</t>
  </si>
  <si>
    <t>администрация муниципального образования "Выборгский район" Ленинградской области</t>
  </si>
  <si>
    <t>комитет фнансов администрации муниципального образования "Выборгский район" Ленинградской области</t>
  </si>
  <si>
    <t>руб</t>
  </si>
  <si>
    <t>Васильева М М</t>
  </si>
  <si>
    <t>Аршинова Ю В</t>
  </si>
  <si>
    <t>главный бухгалтер</t>
  </si>
  <si>
    <t>90107030703000000211</t>
  </si>
  <si>
    <t>90107030703000000213</t>
  </si>
  <si>
    <t>90107030703000000221</t>
  </si>
  <si>
    <t>90107030703000000223</t>
  </si>
  <si>
    <t>90107030703000000225</t>
  </si>
  <si>
    <t>90107030703000126225</t>
  </si>
  <si>
    <t>90107030703000000226</t>
  </si>
  <si>
    <t>90107030703000000340</t>
  </si>
  <si>
    <t>90100000000000000131</t>
  </si>
  <si>
    <t>90100000000000000189</t>
  </si>
  <si>
    <t>90107030703000000310</t>
  </si>
  <si>
    <t>IV. Показатели выплат по расходам на закупку товаров, работ, услуг учреждения</t>
  </si>
  <si>
    <t>Сумма выплат по расходам на закупку товаров, работ и услуг, руб.</t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</si>
  <si>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</si>
  <si>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</si>
  <si>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4</t>
  </si>
  <si>
    <t>5</t>
  </si>
  <si>
    <t>6</t>
  </si>
  <si>
    <t>7</t>
  </si>
  <si>
    <t>8</t>
  </si>
  <si>
    <t>9</t>
  </si>
  <si>
    <t>11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</si>
  <si>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</si>
  <si>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</si>
  <si>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</si>
  <si>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Услуги связи</t>
  </si>
  <si>
    <t>1002</t>
  </si>
  <si>
    <t>Коммунальные услуги</t>
  </si>
  <si>
    <t>1003</t>
  </si>
  <si>
    <t>Обслуживание и ремонт АПС</t>
  </si>
  <si>
    <t>1004</t>
  </si>
  <si>
    <t>ТО и ремонт автомобилей</t>
  </si>
  <si>
    <t>1005</t>
  </si>
  <si>
    <t>Юридические услуги</t>
  </si>
  <si>
    <t>1006</t>
  </si>
  <si>
    <t>Охранные услуги</t>
  </si>
  <si>
    <t>1007</t>
  </si>
  <si>
    <t>Обслуживание и ремонт охранных систем</t>
  </si>
  <si>
    <t>1008</t>
  </si>
  <si>
    <t>Услуги по информационной поддержке ПК "1С Бухгалтерия"</t>
  </si>
  <si>
    <t>1009</t>
  </si>
  <si>
    <t>Услуги по информационной поддержке ПК "ИСС Техэксперт"</t>
  </si>
  <si>
    <t>1010</t>
  </si>
  <si>
    <t>Услуги по информационной поддержке ПК "Сметный калькулятор</t>
  </si>
  <si>
    <t>1011</t>
  </si>
  <si>
    <t>Услуги по информационной поддержке ПК "Консультант-Плюс"</t>
  </si>
  <si>
    <t>1012</t>
  </si>
  <si>
    <t>Покупка запчастей</t>
  </si>
  <si>
    <t>1013</t>
  </si>
  <si>
    <t>Поставка топлива</t>
  </si>
  <si>
    <t>1014</t>
  </si>
  <si>
    <t>на закупку товаров, работ, услуг по году начала закупки:</t>
  </si>
  <si>
    <t>2002</t>
  </si>
  <si>
    <t>2003</t>
  </si>
  <si>
    <t>2004</t>
  </si>
  <si>
    <t>Текущий ремонт</t>
  </si>
  <si>
    <t>2005</t>
  </si>
  <si>
    <t>Услуги по заправке картриджей для оргтехники</t>
  </si>
  <si>
    <t>2006</t>
  </si>
  <si>
    <t>2007</t>
  </si>
  <si>
    <t>2008</t>
  </si>
  <si>
    <t>2009</t>
  </si>
  <si>
    <t>2010</t>
  </si>
  <si>
    <t>2011</t>
  </si>
  <si>
    <t>Приобретение угля и дров</t>
  </si>
  <si>
    <t>2012</t>
  </si>
  <si>
    <t>Оплата иных платежей</t>
  </si>
  <si>
    <t>2013</t>
  </si>
  <si>
    <t>Аренда зала</t>
  </si>
  <si>
    <t>2014</t>
  </si>
  <si>
    <t>ОСАГО на три автомобиля</t>
  </si>
  <si>
    <t>2015</t>
  </si>
  <si>
    <t>Приобретение канцтоваров</t>
  </si>
  <si>
    <t>2016</t>
  </si>
  <si>
    <t>Приобретение ОС</t>
  </si>
  <si>
    <t>2017</t>
  </si>
  <si>
    <t>Изготовление дипломов и грамот</t>
  </si>
  <si>
    <t>2018</t>
  </si>
  <si>
    <t>Поставка питьевой воды</t>
  </si>
  <si>
    <t>2019</t>
  </si>
  <si>
    <t>Приобретение кубков призов для награждения</t>
  </si>
  <si>
    <t>2020</t>
  </si>
  <si>
    <t>Медосмотр сотрудников</t>
  </si>
  <si>
    <t>2021</t>
  </si>
  <si>
    <t>Обучение сотрудников</t>
  </si>
  <si>
    <t>2022</t>
  </si>
  <si>
    <t>Продление лицензий программных комплексов и подписка</t>
  </si>
  <si>
    <t>2023</t>
  </si>
  <si>
    <t>Приобретение хозтоваров</t>
  </si>
  <si>
    <t>2024</t>
  </si>
  <si>
    <t>Покупка картриджей для оргтехники</t>
  </si>
  <si>
    <t>2025</t>
  </si>
  <si>
    <r>
      <t>на 20</t>
    </r>
    <r>
      <rPr>
        <u val="single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г.
очередной финансовый год</t>
    </r>
  </si>
  <si>
    <t>на 2020 г. 
1-ый год планового периода</t>
  </si>
  <si>
    <t>на 2021 г.
2-ой год планового периода</t>
  </si>
  <si>
    <r>
      <t>на 20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г. 
1-ый год планового периода</t>
    </r>
  </si>
  <si>
    <t>Расчеты (обоснования) к плану финансово-хозяйственной деятельности</t>
  </si>
  <si>
    <t>Источник финансового обеспечения</t>
  </si>
  <si>
    <t>Субсидии на выполнение муниципального задания</t>
  </si>
  <si>
    <t>1.1. Расчет (обоснования) расходов на оплату труда</t>
  </si>
  <si>
    <t>№ п/п</t>
  </si>
  <si>
    <t>Группа должностей</t>
  </si>
  <si>
    <t>Установленная численность</t>
  </si>
  <si>
    <t>Среднемесячный размер оплаты труда на одного работника, руб.:</t>
  </si>
  <si>
    <t>Ежемесячная надбавка к должностному окладу,
%</t>
  </si>
  <si>
    <t>Фонд оплты труда в год,
руб. 
(гр.3 х гр.4 (1+ гр. 8/100)х гр. 9 х12)</t>
  </si>
  <si>
    <t>по выплатам компесационного характера</t>
  </si>
  <si>
    <t>директор</t>
  </si>
  <si>
    <t>зам директора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</si>
  <si>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</si>
  <si>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</si>
  <si>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</si>
  <si>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</si>
  <si>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</si>
  <si>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</si>
  <si>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</si>
  <si>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</si>
  <si>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</si>
  <si>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</si>
  <si>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Итого:</t>
  </si>
  <si>
    <t>1.2. Расчет (обоснования) выплат персоналу при направлении в служебные командировки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</si>
  <si>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</si>
  <si>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</si>
  <si>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</si>
  <si>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</si>
  <si>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</si>
  <si>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Размер выплаты (пособия) в месяц,
руб.</t>
  </si>
  <si>
    <t>Пособие по уходу за ребенком</t>
  </si>
  <si>
    <t>Размер базы для начисления страховых взносов,
руб.</t>
  </si>
  <si>
    <t>Сумма взносов,
руб.</t>
  </si>
  <si>
    <t xml:space="preserve">   в том числе:
по ставке 22,0 %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</si>
  <si>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</si>
  <si>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</si>
  <si>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</si>
  <si>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</si>
  <si>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</si>
  <si>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</si>
  <si>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Страховые взносы в Федеральный фонд обязательного медицинского страхования, всего (по ставке 5,1 %)</t>
  </si>
  <si>
    <t>Итого</t>
  </si>
  <si>
    <t>I. Сведения о деятельности муниципального бюджетного учреждения</t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</si>
  <si>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</si>
  <si>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</si>
  <si>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</si>
  <si>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</si>
  <si>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</si>
  <si>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</si>
  <si>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</si>
  <si>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</si>
  <si>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</si>
  <si>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</si>
  <si>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</si>
  <si>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</si>
  <si>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</si>
  <si>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</si>
  <si>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</si>
  <si>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</si>
  <si>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</si>
  <si>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</si>
  <si>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</si>
  <si>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1.3.1 Перечень услуг (работ), осуществляемых на платной основе: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</si>
  <si>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</si>
  <si>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</si>
  <si>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</si>
  <si>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</si>
  <si>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t>1.4 Общая балансовая стоимость недвижимого имущества</t>
  </si>
  <si>
    <t>Сумма</t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</si>
  <si>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</si>
  <si>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</si>
  <si>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</si>
  <si>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</si>
  <si>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1.5 Общая балансовая стоимость  движимого имущества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</si>
  <si>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</si>
  <si>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</si>
  <si>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Сумма,
тыс. руб.</t>
  </si>
  <si>
    <t>Нефинансовые активы, всего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</si>
  <si>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</si>
  <si>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</si>
  <si>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</si>
  <si>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>Финансовые активы, всего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</si>
  <si>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</si>
  <si>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</si>
  <si>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</si>
  <si>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</si>
  <si>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</si>
  <si>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</si>
  <si>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</si>
  <si>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</si>
  <si>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</si>
  <si>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</si>
  <si>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r>
      <rPr>
        <b/>
        <sz val="12"/>
        <color indexed="8"/>
        <rFont val="Times New Roman"/>
        <family val="1"/>
      </rPr>
      <t>1.1</t>
    </r>
    <r>
      <rPr>
        <b/>
        <sz val="7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Times New Roman"/>
        <family val="1"/>
      </rPr>
      <t>Учреждение создано для выполнения работ и оказания услуг в целях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</si>
  <si>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1.2</t>
    </r>
    <r>
      <rPr>
        <b/>
        <sz val="7"/>
        <color indexed="8"/>
        <rFont val="Times New Roman"/>
        <family val="1"/>
      </rPr>
      <t>  </t>
    </r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Учреждение осуществляет следующие виды деятельности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</si>
  <si>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1.3.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Перечень услуг (работ), относящиеся к основным видам деятельности: </t>
    </r>
  </si>
  <si>
    <t>на "  01 " января  2019 г.</t>
  </si>
  <si>
    <r>
      <t>II. Показатели финансового состояния учреждения</t>
    </r>
    <r>
      <rPr>
        <sz val="11"/>
        <color indexed="8"/>
        <rFont val="Times New Roman"/>
        <family val="1"/>
      </rPr>
      <t>.(подразделения)</t>
    </r>
  </si>
  <si>
    <t>6.2. Расчет (обоснование) расходов на оплату коммунальных услуг</t>
  </si>
  <si>
    <t>Тариф (с учетом НДС), руб.</t>
  </si>
  <si>
    <t>Индексация,
%</t>
  </si>
  <si>
    <t>Ставка арендной платы</t>
  </si>
  <si>
    <t>Стоимость с учетом НДС,
руб.</t>
  </si>
  <si>
    <t>2.3. Расчет (обоснование) расходов на оплату работ, услуг по содержанию имущества</t>
  </si>
  <si>
    <t>Количество работ (услуг)</t>
  </si>
  <si>
    <t>Стоимость работ (услуг),
руб.</t>
  </si>
  <si>
    <t>Заправка картриджей</t>
  </si>
  <si>
    <t>2.4. Расчет (обоснование) расходов на оплату прочих работ, услуг</t>
  </si>
  <si>
    <t>Стоимость услуги,
руб.</t>
  </si>
  <si>
    <t>Продление лицензий на программное обеспечение</t>
  </si>
  <si>
    <t>Информационные услуги</t>
  </si>
  <si>
    <t>Прочие расходы</t>
  </si>
  <si>
    <t xml:space="preserve">2.5. Расчет (обоснование) расходов на аренду </t>
  </si>
  <si>
    <t>Средняя стоимость,
руб.</t>
  </si>
  <si>
    <t>Сумма, руб.
(гр. 3 х гр. 4)</t>
  </si>
  <si>
    <t>2.6. Расчет (обоснование) расходов на приобретение основных средств, материальных запасов</t>
  </si>
  <si>
    <t>Покупка бут.воды</t>
  </si>
  <si>
    <t>Покупка картриджей</t>
  </si>
  <si>
    <t>Покупка канцтоваров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</si>
  <si>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</si>
  <si>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</si>
  <si>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</si>
  <si>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</si>
  <si>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</si>
  <si>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</si>
  <si>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</si>
  <si>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</si>
  <si>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</si>
  <si>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Стоимость за единицу, 
руб.</t>
  </si>
  <si>
    <t>Городская и международная связь</t>
  </si>
  <si>
    <t>Количество услуг перевозки</t>
  </si>
  <si>
    <t>Цена услуги перевозки, руб.</t>
  </si>
  <si>
    <t>2.2. Расчет (обоснование) расходов на оплату коммунальных услуг</t>
  </si>
  <si>
    <t>Откачка кессона (ЖБО)</t>
  </si>
  <si>
    <t>Обслуживание и ремонт АПС(2018)</t>
  </si>
  <si>
    <t>Оплата медосмотра сотрудников</t>
  </si>
  <si>
    <t>2.5. Расчет (обоснование) расходов на приобретение основных средств, материальных запасов</t>
  </si>
  <si>
    <t>Заключение контракта на поставку угля и дров в 2017 г. (44-ФЗ)</t>
  </si>
  <si>
    <t>Теплоснабжение (2019)</t>
  </si>
  <si>
    <t>Водоснабжение (2019)</t>
  </si>
  <si>
    <r>
      <t xml:space="preserve">Источник финансового обеспечения </t>
    </r>
    <r>
      <rPr>
        <u val="single"/>
        <sz val="11"/>
        <color indexed="8"/>
        <rFont val="Calibri"/>
        <family val="2"/>
      </rPr>
      <t xml:space="preserve"> 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</si>
  <si>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 xml:space="preserve"> приносящая доход деятельность   </t>
    </r>
  </si>
  <si>
    <r>
      <rPr>
        <sz val="11"/>
        <rFont val="Times New Roman"/>
        <family val="1"/>
      </rPr>
      <t>Источник финансового обеспечения</t>
    </r>
    <r>
      <rPr>
        <u val="single"/>
        <sz val="11"/>
        <rFont val="Times New Roman"/>
        <family val="1"/>
      </rPr>
      <t xml:space="preserve"> приносящая доход деятельность</t>
    </r>
  </si>
  <si>
    <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</si>
  <si>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</si>
  <si>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t>Откачка кессона</t>
  </si>
  <si>
    <t>Электроэнергия (2019 здание 2)</t>
  </si>
  <si>
    <t>Теплоснабжение (2018 здание 1)</t>
  </si>
  <si>
    <t>90107030703000000266</t>
  </si>
  <si>
    <t>90107030703330000211</t>
  </si>
  <si>
    <t>90107030703330000213</t>
  </si>
  <si>
    <t>Социальные пособия и компенсации персоналу в денежной форме</t>
  </si>
  <si>
    <t>90107030703000000349</t>
  </si>
  <si>
    <t>90107030703000000346</t>
  </si>
  <si>
    <t>90107030703000000293</t>
  </si>
  <si>
    <t>90107030703000000297</t>
  </si>
  <si>
    <t>Приобретение дров</t>
  </si>
  <si>
    <t>31</t>
  </si>
  <si>
    <t>мая</t>
  </si>
  <si>
    <t>31.05.2019</t>
  </si>
  <si>
    <t>Субсидия на иные цели</t>
  </si>
  <si>
    <t>Замена окон</t>
  </si>
  <si>
    <t>МБУДО РШИ</t>
  </si>
  <si>
    <t>4704012595/470401001</t>
  </si>
  <si>
    <t>Субсидия МБУДО "Рощинская ШИ"на укрепление материально-технической базы:замена оконных блоков</t>
  </si>
  <si>
    <t>901-119-031</t>
  </si>
  <si>
    <t>225</t>
  </si>
  <si>
    <t>на __30  июня___ 201 9 г.</t>
  </si>
  <si>
    <r>
      <t>на "30 "июня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2019 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</si>
</sst>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_-* #,##0.0_р_._-;\-* #,##0.0_р_._-;_-* &quot;-&quot;??_р_._-;_-@_-"/>
    <numFmt numFmtId="181" formatCode="_-* #,##0.0\ _₽_-;\-* #,##0.0\ _₽_-;_-* &quot;-&quot;?\ _₽_-;_-@_-"/>
    <numFmt numFmtId="182" formatCode="_-* #,##0.00\ _₽_-;\-* #,##0.00\ _₽_-;_-* &quot;-&quot;?\ _₽_-;_-@_-"/>
    <numFmt numFmtId="183" formatCode="_-* #,##0_р_._-;\-* #,##0_р_._-;_-* &quot;-&quot;??_р_._-;_-@_-"/>
    <numFmt numFmtId="184" formatCode="_-* #,##0.0\ _₽_-;\-* #,##0.0\ _₽_-;_-* &quot;-&quot;??\ _₽_-;_-@_-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Times New Roman"/>
      <family val="1"/>
    </font>
    <font>
      <sz val="6.5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Times New Roman"/>
      <family val="1"/>
    </font>
    <font>
      <sz val="6.5"/>
      <color rgb="FFFF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u val="single"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 style="hair">
        <color rgb="FF000000"/>
      </top>
      <bottom style="hair">
        <color rgb="FF000000"/>
      </bottom>
    </border>
    <border>
      <left style="thin"/>
      <right/>
      <top style="thin"/>
      <bottom style="hair">
        <color rgb="FF000000"/>
      </bottom>
    </border>
    <border>
      <left/>
      <right/>
      <top style="thin"/>
      <bottom style="hair">
        <color rgb="FF000000"/>
      </bottom>
    </border>
    <border>
      <left/>
      <right style="thin"/>
      <top style="thin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7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 vertical="top"/>
    </xf>
    <xf numFmtId="0" fontId="12" fillId="0" borderId="21" xfId="0" applyNumberFormat="1" applyFont="1" applyFill="1" applyBorder="1" applyAlignment="1">
      <alignment horizontal="left" vertical="top"/>
    </xf>
    <xf numFmtId="0" fontId="12" fillId="0" borderId="22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/>
    </xf>
    <xf numFmtId="0" fontId="20" fillId="0" borderId="23" xfId="0" applyNumberFormat="1" applyFont="1" applyFill="1" applyBorder="1" applyAlignment="1">
      <alignment horizontal="center"/>
    </xf>
    <xf numFmtId="0" fontId="20" fillId="0" borderId="24" xfId="0" applyNumberFormat="1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43" fontId="81" fillId="0" borderId="10" xfId="59" applyFont="1" applyBorder="1" applyAlignment="1">
      <alignment horizontal="center" vertical="center" wrapText="1"/>
    </xf>
    <xf numFmtId="180" fontId="81" fillId="0" borderId="10" xfId="59" applyNumberFormat="1" applyFont="1" applyBorder="1" applyAlignment="1">
      <alignment horizontal="center" vertical="center" wrapText="1"/>
    </xf>
    <xf numFmtId="43" fontId="81" fillId="0" borderId="10" xfId="59" applyNumberFormat="1" applyFont="1" applyFill="1" applyBorder="1" applyAlignment="1">
      <alignment horizontal="center" vertical="center" wrapText="1"/>
    </xf>
    <xf numFmtId="43" fontId="82" fillId="0" borderId="10" xfId="59" applyFont="1" applyBorder="1" applyAlignment="1">
      <alignment horizontal="center" vertical="center" wrapText="1"/>
    </xf>
    <xf numFmtId="43" fontId="80" fillId="0" borderId="10" xfId="59" applyFont="1" applyBorder="1" applyAlignment="1">
      <alignment horizontal="center" vertical="center" wrapText="1"/>
    </xf>
    <xf numFmtId="180" fontId="82" fillId="0" borderId="10" xfId="59" applyNumberFormat="1" applyFont="1" applyBorder="1" applyAlignment="1">
      <alignment horizontal="center" vertical="center" wrapText="1"/>
    </xf>
    <xf numFmtId="43" fontId="82" fillId="0" borderId="10" xfId="59" applyFont="1" applyFill="1" applyBorder="1" applyAlignment="1">
      <alignment horizontal="center" vertical="center" wrapText="1"/>
    </xf>
    <xf numFmtId="43" fontId="81" fillId="0" borderId="10" xfId="59" applyNumberFormat="1" applyFont="1" applyBorder="1" applyAlignment="1">
      <alignment horizontal="center" vertical="center" wrapText="1"/>
    </xf>
    <xf numFmtId="43" fontId="82" fillId="0" borderId="10" xfId="59" applyNumberFormat="1" applyFont="1" applyFill="1" applyBorder="1" applyAlignment="1">
      <alignment horizontal="center" vertical="center" wrapText="1"/>
    </xf>
    <xf numFmtId="180" fontId="82" fillId="0" borderId="10" xfId="59" applyNumberFormat="1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3" fillId="0" borderId="0" xfId="0" applyFont="1" applyBorder="1" applyAlignment="1">
      <alignment horizontal="left" vertical="center" wrapText="1"/>
    </xf>
    <xf numFmtId="43" fontId="80" fillId="0" borderId="10" xfId="0" applyNumberFormat="1" applyFont="1" applyBorder="1" applyAlignment="1">
      <alignment horizontal="center" vertical="center" wrapText="1"/>
    </xf>
    <xf numFmtId="43" fontId="80" fillId="0" borderId="10" xfId="59" applyNumberFormat="1" applyFont="1" applyBorder="1" applyAlignment="1">
      <alignment horizontal="center" vertical="center" wrapText="1"/>
    </xf>
    <xf numFmtId="180" fontId="80" fillId="0" borderId="10" xfId="59" applyNumberFormat="1" applyFont="1" applyBorder="1" applyAlignment="1">
      <alignment horizontal="center" vertical="center" wrapText="1"/>
    </xf>
    <xf numFmtId="181" fontId="80" fillId="0" borderId="10" xfId="0" applyNumberFormat="1" applyFont="1" applyBorder="1" applyAlignment="1">
      <alignment horizontal="center" vertical="center" wrapText="1"/>
    </xf>
    <xf numFmtId="171" fontId="80" fillId="0" borderId="10" xfId="0" applyNumberFormat="1" applyFont="1" applyBorder="1" applyAlignment="1">
      <alignment horizontal="center" vertical="center" wrapText="1"/>
    </xf>
    <xf numFmtId="182" fontId="80" fillId="0" borderId="10" xfId="0" applyNumberFormat="1" applyFont="1" applyBorder="1" applyAlignment="1">
      <alignment horizontal="center" vertical="center" wrapText="1"/>
    </xf>
    <xf numFmtId="43" fontId="84" fillId="0" borderId="10" xfId="59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0" fontId="80" fillId="0" borderId="0" xfId="0" applyFont="1" applyAlignment="1">
      <alignment horizontal="center" vertical="center" wrapText="1"/>
    </xf>
    <xf numFmtId="49" fontId="86" fillId="0" borderId="0" xfId="0" applyNumberFormat="1" applyFont="1" applyFill="1" applyBorder="1" applyAlignment="1">
      <alignment/>
    </xf>
    <xf numFmtId="49" fontId="86" fillId="0" borderId="0" xfId="0" applyNumberFormat="1" applyFont="1" applyFill="1" applyBorder="1" applyAlignment="1">
      <alignment vertical="distributed"/>
    </xf>
    <xf numFmtId="0" fontId="86" fillId="0" borderId="0" xfId="0" applyFont="1" applyFill="1" applyBorder="1" applyAlignment="1">
      <alignment horizontal="left" vertical="center" wrapText="1"/>
    </xf>
    <xf numFmtId="43" fontId="87" fillId="34" borderId="10" xfId="59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8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vertical="center" wrapText="1"/>
    </xf>
    <xf numFmtId="43" fontId="86" fillId="0" borderId="10" xfId="59" applyFont="1" applyFill="1" applyBorder="1" applyAlignment="1">
      <alignment vertical="center" wrapText="1"/>
    </xf>
    <xf numFmtId="0" fontId="89" fillId="0" borderId="0" xfId="0" applyFont="1" applyFill="1" applyBorder="1" applyAlignment="1">
      <alignment vertical="center" wrapText="1"/>
    </xf>
    <xf numFmtId="0" fontId="87" fillId="35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43" fontId="90" fillId="34" borderId="10" xfId="59" applyFont="1" applyFill="1" applyBorder="1" applyAlignment="1">
      <alignment horizontal="center" vertical="center" wrapText="1"/>
    </xf>
    <xf numFmtId="43" fontId="87" fillId="34" borderId="30" xfId="59" applyFont="1" applyFill="1" applyBorder="1" applyAlignment="1">
      <alignment vertical="center" wrapText="1"/>
    </xf>
    <xf numFmtId="0" fontId="88" fillId="0" borderId="31" xfId="0" applyFont="1" applyFill="1" applyBorder="1" applyAlignment="1">
      <alignment vertical="center" wrapText="1"/>
    </xf>
    <xf numFmtId="0" fontId="88" fillId="0" borderId="32" xfId="0" applyFont="1" applyFill="1" applyBorder="1" applyAlignment="1">
      <alignment vertical="center" wrapText="1"/>
    </xf>
    <xf numFmtId="43" fontId="87" fillId="0" borderId="30" xfId="59" applyFont="1" applyFill="1" applyBorder="1" applyAlignment="1">
      <alignment vertical="center" wrapText="1"/>
    </xf>
    <xf numFmtId="43" fontId="88" fillId="0" borderId="33" xfId="59" applyFont="1" applyFill="1" applyBorder="1" applyAlignment="1">
      <alignment vertical="center" wrapText="1"/>
    </xf>
    <xf numFmtId="43" fontId="87" fillId="0" borderId="34" xfId="59" applyFont="1" applyFill="1" applyBorder="1" applyAlignment="1">
      <alignment vertical="center" wrapText="1"/>
    </xf>
    <xf numFmtId="43" fontId="88" fillId="0" borderId="30" xfId="59" applyFont="1" applyFill="1" applyBorder="1" applyAlignment="1">
      <alignment vertical="center" wrapText="1"/>
    </xf>
    <xf numFmtId="0" fontId="87" fillId="34" borderId="31" xfId="0" applyFont="1" applyFill="1" applyBorder="1" applyAlignment="1">
      <alignment vertical="center" wrapText="1"/>
    </xf>
    <xf numFmtId="0" fontId="87" fillId="34" borderId="32" xfId="0" applyFont="1" applyFill="1" applyBorder="1" applyAlignment="1">
      <alignment vertical="center" wrapText="1"/>
    </xf>
    <xf numFmtId="43" fontId="82" fillId="0" borderId="10" xfId="59" applyNumberFormat="1" applyFont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horizontal="center" vertical="center" wrapText="1"/>
    </xf>
    <xf numFmtId="184" fontId="87" fillId="0" borderId="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vertical="center" wrapText="1"/>
    </xf>
    <xf numFmtId="43" fontId="87" fillId="0" borderId="10" xfId="59" applyNumberFormat="1" applyFont="1" applyFill="1" applyBorder="1" applyAlignment="1">
      <alignment horizontal="center" vertical="center" wrapText="1"/>
    </xf>
    <xf numFmtId="43" fontId="87" fillId="0" borderId="10" xfId="59" applyFont="1" applyFill="1" applyBorder="1" applyAlignment="1">
      <alignment horizontal="center" vertical="center" wrapText="1"/>
    </xf>
    <xf numFmtId="43" fontId="89" fillId="0" borderId="0" xfId="59" applyFont="1" applyFill="1" applyBorder="1" applyAlignment="1">
      <alignment vertical="center" wrapText="1"/>
    </xf>
    <xf numFmtId="43" fontId="87" fillId="0" borderId="10" xfId="0" applyNumberFormat="1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horizontal="left" vertical="center" wrapText="1"/>
    </xf>
    <xf numFmtId="171" fontId="88" fillId="0" borderId="10" xfId="0" applyNumberFormat="1" applyFont="1" applyFill="1" applyBorder="1" applyAlignment="1">
      <alignment vertical="center" wrapText="1"/>
    </xf>
    <xf numFmtId="171" fontId="87" fillId="0" borderId="10" xfId="0" applyNumberFormat="1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80" fillId="0" borderId="29" xfId="0" applyNumberFormat="1" applyFont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right" wrapText="1"/>
    </xf>
    <xf numFmtId="0" fontId="80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49" fontId="86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distributed" wrapText="1"/>
    </xf>
    <xf numFmtId="49" fontId="86" fillId="0" borderId="0" xfId="0" applyNumberFormat="1" applyFont="1" applyFill="1" applyBorder="1" applyAlignment="1">
      <alignment vertical="distributed" wrapText="1"/>
    </xf>
    <xf numFmtId="0" fontId="89" fillId="0" borderId="0" xfId="0" applyFont="1" applyFill="1" applyBorder="1" applyAlignment="1">
      <alignment vertical="distributed" wrapText="1"/>
    </xf>
    <xf numFmtId="11" fontId="86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distributed" wrapText="1"/>
    </xf>
    <xf numFmtId="0" fontId="86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0" fillId="35" borderId="0" xfId="0" applyFont="1" applyFill="1" applyBorder="1" applyAlignment="1">
      <alignment horizontal="left" vertical="center" wrapText="1"/>
    </xf>
    <xf numFmtId="0" fontId="87" fillId="34" borderId="16" xfId="0" applyFont="1" applyFill="1" applyBorder="1" applyAlignment="1">
      <alignment horizontal="center" vertical="center" wrapText="1"/>
    </xf>
    <xf numFmtId="0" fontId="87" fillId="34" borderId="28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8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43" fontId="88" fillId="0" borderId="26" xfId="59" applyFont="1" applyFill="1" applyBorder="1" applyAlignment="1">
      <alignment horizontal="center" vertical="center" wrapText="1"/>
    </xf>
    <xf numFmtId="43" fontId="88" fillId="0" borderId="25" xfId="59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left" vertical="center" wrapText="1"/>
    </xf>
    <xf numFmtId="0" fontId="88" fillId="0" borderId="35" xfId="0" applyFont="1" applyFill="1" applyBorder="1" applyAlignment="1">
      <alignment horizontal="left" vertical="center" wrapText="1"/>
    </xf>
    <xf numFmtId="0" fontId="88" fillId="0" borderId="31" xfId="0" applyFont="1" applyFill="1" applyBorder="1" applyAlignment="1">
      <alignment horizontal="left" vertical="center" wrapText="1"/>
    </xf>
    <xf numFmtId="0" fontId="90" fillId="34" borderId="16" xfId="0" applyFont="1" applyFill="1" applyBorder="1" applyAlignment="1">
      <alignment horizontal="center" vertical="center" wrapText="1"/>
    </xf>
    <xf numFmtId="0" fontId="90" fillId="34" borderId="28" xfId="0" applyFont="1" applyFill="1" applyBorder="1" applyAlignment="1">
      <alignment horizontal="center" vertical="center" wrapText="1"/>
    </xf>
    <xf numFmtId="0" fontId="90" fillId="34" borderId="29" xfId="0" applyFont="1" applyFill="1" applyBorder="1" applyAlignment="1">
      <alignment horizontal="center" vertical="center" wrapText="1"/>
    </xf>
    <xf numFmtId="0" fontId="87" fillId="34" borderId="36" xfId="0" applyFont="1" applyFill="1" applyBorder="1" applyAlignment="1">
      <alignment horizontal="left" vertical="center" wrapText="1"/>
    </xf>
    <xf numFmtId="0" fontId="87" fillId="34" borderId="37" xfId="0" applyFont="1" applyFill="1" applyBorder="1" applyAlignment="1">
      <alignment horizontal="left" vertical="center" wrapText="1"/>
    </xf>
    <xf numFmtId="0" fontId="87" fillId="34" borderId="38" xfId="0" applyFont="1" applyFill="1" applyBorder="1" applyAlignment="1">
      <alignment horizontal="left" vertical="center" wrapText="1"/>
    </xf>
    <xf numFmtId="0" fontId="87" fillId="34" borderId="31" xfId="0" applyFont="1" applyFill="1" applyBorder="1" applyAlignment="1">
      <alignment horizontal="left" vertical="center" wrapText="1"/>
    </xf>
    <xf numFmtId="0" fontId="87" fillId="34" borderId="32" xfId="0" applyFont="1" applyFill="1" applyBorder="1" applyAlignment="1">
      <alignment horizontal="left" vertical="center" wrapText="1"/>
    </xf>
    <xf numFmtId="0" fontId="87" fillId="34" borderId="39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1" fillId="0" borderId="0" xfId="42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0" fontId="85" fillId="36" borderId="0" xfId="0" applyFont="1" applyFill="1" applyAlignment="1">
      <alignment horizontal="center" vertical="center" wrapText="1"/>
    </xf>
    <xf numFmtId="0" fontId="83" fillId="36" borderId="0" xfId="0" applyFont="1" applyFill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2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left"/>
    </xf>
    <xf numFmtId="0" fontId="10" fillId="0" borderId="4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49" fontId="12" fillId="0" borderId="43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0" fontId="12" fillId="0" borderId="46" xfId="0" applyNumberFormat="1" applyFont="1" applyFill="1" applyBorder="1" applyAlignment="1">
      <alignment horizontal="center"/>
    </xf>
    <xf numFmtId="0" fontId="12" fillId="0" borderId="47" xfId="0" applyNumberFormat="1" applyFont="1" applyFill="1" applyBorder="1" applyAlignment="1">
      <alignment horizontal="center"/>
    </xf>
    <xf numFmtId="0" fontId="12" fillId="0" borderId="48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2" fontId="12" fillId="0" borderId="46" xfId="0" applyNumberFormat="1" applyFont="1" applyFill="1" applyBorder="1" applyAlignment="1">
      <alignment horizontal="center" vertical="center"/>
    </xf>
    <xf numFmtId="2" fontId="12" fillId="0" borderId="47" xfId="0" applyNumberFormat="1" applyFont="1" applyFill="1" applyBorder="1" applyAlignment="1">
      <alignment horizontal="center" vertical="center"/>
    </xf>
    <xf numFmtId="2" fontId="12" fillId="0" borderId="50" xfId="0" applyNumberFormat="1" applyFont="1" applyFill="1" applyBorder="1" applyAlignment="1">
      <alignment horizontal="center" vertical="center"/>
    </xf>
    <xf numFmtId="49" fontId="12" fillId="0" borderId="51" xfId="0" applyNumberFormat="1" applyFont="1" applyFill="1" applyBorder="1" applyAlignment="1">
      <alignment horizontal="center" vertical="center"/>
    </xf>
    <xf numFmtId="2" fontId="12" fillId="0" borderId="51" xfId="0" applyNumberFormat="1" applyFont="1" applyFill="1" applyBorder="1" applyAlignment="1">
      <alignment horizontal="center" vertical="center"/>
    </xf>
    <xf numFmtId="2" fontId="12" fillId="0" borderId="52" xfId="0" applyNumberFormat="1" applyFont="1" applyFill="1" applyBorder="1" applyAlignment="1">
      <alignment horizontal="center" vertical="center"/>
    </xf>
    <xf numFmtId="2" fontId="12" fillId="0" borderId="53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/>
    </xf>
    <xf numFmtId="2" fontId="12" fillId="0" borderId="54" xfId="0" applyNumberFormat="1" applyFont="1" applyFill="1" applyBorder="1" applyAlignment="1">
      <alignment horizontal="center"/>
    </xf>
    <xf numFmtId="2" fontId="12" fillId="0" borderId="55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left" vertical="center" wrapText="1"/>
    </xf>
    <xf numFmtId="0" fontId="12" fillId="0" borderId="56" xfId="0" applyNumberFormat="1" applyFont="1" applyFill="1" applyBorder="1" applyAlignment="1">
      <alignment horizontal="left" vertical="center" wrapText="1"/>
    </xf>
    <xf numFmtId="49" fontId="12" fillId="0" borderId="57" xfId="0" applyNumberFormat="1" applyFont="1" applyFill="1" applyBorder="1" applyAlignment="1">
      <alignment horizontal="center" vertical="center"/>
    </xf>
    <xf numFmtId="49" fontId="19" fillId="0" borderId="51" xfId="0" applyNumberFormat="1" applyFont="1" applyFill="1" applyBorder="1" applyAlignment="1">
      <alignment horizontal="center" vertical="center"/>
    </xf>
    <xf numFmtId="0" fontId="12" fillId="0" borderId="51" xfId="0" applyNumberFormat="1" applyFont="1" applyFill="1" applyBorder="1" applyAlignment="1">
      <alignment horizontal="center" vertical="top"/>
    </xf>
    <xf numFmtId="0" fontId="12" fillId="0" borderId="58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6" xfId="0" applyNumberFormat="1" applyFont="1" applyFill="1" applyBorder="1" applyAlignment="1">
      <alignment horizontal="center" wrapText="1"/>
    </xf>
    <xf numFmtId="49" fontId="12" fillId="0" borderId="59" xfId="0" applyNumberFormat="1" applyFont="1" applyFill="1" applyBorder="1" applyAlignment="1">
      <alignment horizontal="center"/>
    </xf>
    <xf numFmtId="49" fontId="19" fillId="0" borderId="54" xfId="0" applyNumberFormat="1" applyFont="1" applyFill="1" applyBorder="1" applyAlignment="1">
      <alignment horizontal="center"/>
    </xf>
    <xf numFmtId="0" fontId="12" fillId="0" borderId="29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26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center" vertical="top"/>
    </xf>
    <xf numFmtId="49" fontId="12" fillId="0" borderId="46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2" fontId="12" fillId="0" borderId="60" xfId="0" applyNumberFormat="1" applyFont="1" applyFill="1" applyBorder="1" applyAlignment="1">
      <alignment horizontal="center" vertical="center"/>
    </xf>
    <xf numFmtId="2" fontId="12" fillId="0" borderId="61" xfId="0" applyNumberFormat="1" applyFont="1" applyFill="1" applyBorder="1" applyAlignment="1">
      <alignment horizontal="center" vertical="center"/>
    </xf>
    <xf numFmtId="2" fontId="12" fillId="0" borderId="62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40" xfId="0" applyNumberFormat="1" applyFont="1" applyFill="1" applyBorder="1" applyAlignment="1">
      <alignment horizontal="center"/>
    </xf>
    <xf numFmtId="0" fontId="12" fillId="0" borderId="41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21" xfId="0" applyNumberFormat="1" applyFont="1" applyFill="1" applyBorder="1" applyAlignment="1">
      <alignment horizontal="left" wrapText="1"/>
    </xf>
    <xf numFmtId="49" fontId="12" fillId="0" borderId="63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49" fontId="12" fillId="0" borderId="64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 horizontal="center"/>
    </xf>
    <xf numFmtId="49" fontId="12" fillId="0" borderId="67" xfId="0" applyNumberFormat="1" applyFont="1" applyFill="1" applyBorder="1" applyAlignment="1">
      <alignment horizontal="center"/>
    </xf>
    <xf numFmtId="49" fontId="12" fillId="0" borderId="6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21" xfId="0" applyNumberFormat="1" applyFont="1" applyFill="1" applyBorder="1" applyAlignment="1">
      <alignment horizontal="left"/>
    </xf>
    <xf numFmtId="49" fontId="12" fillId="0" borderId="69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70" xfId="0" applyNumberFormat="1" applyFont="1" applyFill="1" applyBorder="1" applyAlignment="1">
      <alignment horizontal="center"/>
    </xf>
    <xf numFmtId="49" fontId="16" fillId="0" borderId="71" xfId="0" applyNumberFormat="1" applyFont="1" applyFill="1" applyBorder="1" applyAlignment="1">
      <alignment horizontal="center" vertical="center"/>
    </xf>
    <xf numFmtId="49" fontId="16" fillId="0" borderId="72" xfId="0" applyNumberFormat="1" applyFont="1" applyFill="1" applyBorder="1" applyAlignment="1">
      <alignment horizontal="center" vertical="center"/>
    </xf>
    <xf numFmtId="49" fontId="16" fillId="0" borderId="73" xfId="0" applyNumberFormat="1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>
      <alignment horizontal="center" vertical="center"/>
    </xf>
    <xf numFmtId="49" fontId="16" fillId="0" borderId="75" xfId="0" applyNumberFormat="1" applyFont="1" applyFill="1" applyBorder="1" applyAlignment="1">
      <alignment horizontal="center" vertical="center"/>
    </xf>
    <xf numFmtId="49" fontId="16" fillId="0" borderId="7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left"/>
    </xf>
    <xf numFmtId="49" fontId="12" fillId="0" borderId="58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/>
    </xf>
    <xf numFmtId="0" fontId="80" fillId="0" borderId="16" xfId="0" applyFont="1" applyBorder="1" applyAlignment="1">
      <alignment horizontal="right" vertical="center" wrapText="1"/>
    </xf>
    <xf numFmtId="0" fontId="80" fillId="0" borderId="28" xfId="0" applyFont="1" applyBorder="1" applyAlignment="1">
      <alignment horizontal="right" vertical="center" wrapText="1"/>
    </xf>
    <xf numFmtId="0" fontId="80" fillId="0" borderId="29" xfId="0" applyFont="1" applyBorder="1" applyAlignment="1">
      <alignment horizontal="right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171" fontId="84" fillId="0" borderId="16" xfId="0" applyNumberFormat="1" applyFont="1" applyBorder="1" applyAlignment="1">
      <alignment horizontal="center" vertical="center" wrapText="1"/>
    </xf>
    <xf numFmtId="171" fontId="84" fillId="0" borderId="29" xfId="0" applyNumberFormat="1" applyFont="1" applyBorder="1" applyAlignment="1">
      <alignment horizontal="center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28" xfId="0" applyFont="1" applyBorder="1" applyAlignment="1">
      <alignment horizontal="left" vertical="center" wrapText="1"/>
    </xf>
    <xf numFmtId="0" fontId="80" fillId="0" borderId="29" xfId="0" applyFont="1" applyBorder="1" applyAlignment="1">
      <alignment horizontal="left" vertical="center" wrapText="1"/>
    </xf>
    <xf numFmtId="183" fontId="80" fillId="0" borderId="16" xfId="59" applyNumberFormat="1" applyFont="1" applyBorder="1" applyAlignment="1">
      <alignment horizontal="center" vertical="center" wrapText="1"/>
    </xf>
    <xf numFmtId="183" fontId="80" fillId="0" borderId="29" xfId="59" applyNumberFormat="1" applyFont="1" applyBorder="1" applyAlignment="1">
      <alignment horizontal="center" vertical="center" wrapText="1"/>
    </xf>
    <xf numFmtId="43" fontId="80" fillId="0" borderId="16" xfId="59" applyNumberFormat="1" applyFont="1" applyBorder="1" applyAlignment="1">
      <alignment horizontal="center" vertical="center" wrapText="1"/>
    </xf>
    <xf numFmtId="43" fontId="80" fillId="0" borderId="29" xfId="59" applyNumberFormat="1" applyFont="1" applyBorder="1" applyAlignment="1">
      <alignment horizontal="center" vertical="center" wrapText="1"/>
    </xf>
    <xf numFmtId="43" fontId="80" fillId="0" borderId="16" xfId="59" applyFont="1" applyBorder="1" applyAlignment="1">
      <alignment horizontal="center" vertical="center" wrapText="1"/>
    </xf>
    <xf numFmtId="43" fontId="80" fillId="0" borderId="29" xfId="59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2" fontId="80" fillId="0" borderId="16" xfId="0" applyNumberFormat="1" applyFont="1" applyBorder="1" applyAlignment="1">
      <alignment horizontal="center" vertical="center" wrapText="1"/>
    </xf>
    <xf numFmtId="2" fontId="80" fillId="0" borderId="29" xfId="0" applyNumberFormat="1" applyFont="1" applyBorder="1" applyAlignment="1">
      <alignment horizontal="center" vertical="center" wrapText="1"/>
    </xf>
    <xf numFmtId="0" fontId="83" fillId="36" borderId="0" xfId="0" applyFont="1" applyFill="1" applyBorder="1" applyAlignment="1">
      <alignment horizontal="left" vertical="center" wrapText="1"/>
    </xf>
    <xf numFmtId="0" fontId="84" fillId="0" borderId="16" xfId="0" applyFont="1" applyBorder="1" applyAlignment="1">
      <alignment horizontal="right" wrapText="1"/>
    </xf>
    <xf numFmtId="0" fontId="84" fillId="0" borderId="29" xfId="0" applyFont="1" applyBorder="1" applyAlignment="1">
      <alignment horizontal="right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5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right" vertical="center" wrapText="1"/>
    </xf>
    <xf numFmtId="0" fontId="85" fillId="0" borderId="21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left" vertical="center" wrapText="1"/>
    </xf>
    <xf numFmtId="0" fontId="80" fillId="36" borderId="26" xfId="0" applyFont="1" applyFill="1" applyBorder="1" applyAlignment="1">
      <alignment horizontal="center" vertical="center" wrapText="1"/>
    </xf>
    <xf numFmtId="0" fontId="80" fillId="36" borderId="27" xfId="0" applyFont="1" applyFill="1" applyBorder="1" applyAlignment="1">
      <alignment horizontal="center" vertical="center" wrapText="1"/>
    </xf>
    <xf numFmtId="0" fontId="80" fillId="36" borderId="25" xfId="0" applyFont="1" applyFill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left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8" fillId="0" borderId="16" xfId="0" applyFont="1" applyFill="1" applyBorder="1" applyAlignment="1">
      <alignment horizontal="right" vertical="center" wrapText="1"/>
    </xf>
    <xf numFmtId="0" fontId="88" fillId="0" borderId="29" xfId="0" applyFont="1" applyFill="1" applyBorder="1" applyAlignment="1">
      <alignment horizontal="right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left" vertical="center" wrapText="1"/>
    </xf>
    <xf numFmtId="0" fontId="89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1" xfId="0" applyNumberFormat="1" applyFont="1" applyBorder="1" applyAlignment="1">
      <alignment horizontal="left"/>
    </xf>
    <xf numFmtId="0" fontId="88" fillId="0" borderId="28" xfId="0" applyFont="1" applyFill="1" applyBorder="1" applyAlignment="1">
      <alignment horizontal="right" vertical="center" wrapText="1"/>
    </xf>
    <xf numFmtId="0" fontId="86" fillId="0" borderId="0" xfId="0" applyFont="1" applyFill="1" applyBorder="1" applyAlignment="1">
      <alignment horizontal="left" vertical="center"/>
    </xf>
    <xf numFmtId="0" fontId="86" fillId="0" borderId="21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left" vertical="center" wrapText="1"/>
    </xf>
    <xf numFmtId="0" fontId="89" fillId="0" borderId="28" xfId="0" applyFont="1" applyFill="1" applyBorder="1" applyAlignment="1">
      <alignment horizontal="left" vertical="center" wrapText="1"/>
    </xf>
    <xf numFmtId="0" fontId="89" fillId="0" borderId="29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28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0" fontId="8" fillId="0" borderId="28" xfId="0" applyNumberFormat="1" applyFont="1" applyBorder="1" applyAlignment="1">
      <alignment horizontal="left" vertical="center" wrapText="1" indent="2"/>
    </xf>
    <xf numFmtId="0" fontId="8" fillId="0" borderId="29" xfId="0" applyNumberFormat="1" applyFont="1" applyBorder="1" applyAlignment="1">
      <alignment horizontal="left" vertical="center" wrapText="1" indent="2"/>
    </xf>
    <xf numFmtId="49" fontId="8" fillId="0" borderId="17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left" vertical="center" wrapText="1" indent="2"/>
    </xf>
    <xf numFmtId="0" fontId="8" fillId="0" borderId="41" xfId="0" applyNumberFormat="1" applyFont="1" applyBorder="1" applyAlignment="1">
      <alignment horizontal="left" vertical="center" wrapText="1" indent="2"/>
    </xf>
    <xf numFmtId="0" fontId="8" fillId="0" borderId="17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7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189</xdr:col>
      <xdr:colOff>0</xdr:colOff>
      <xdr:row>88</xdr:row>
      <xdr:rowOff>142875</xdr:rowOff>
    </xdr:to>
    <xdr:pic>
      <xdr:nvPicPr>
        <xdr:cNvPr id="1" name="Рисунок 1" descr="1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01575" cy="1252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533400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372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K49"/>
  <sheetViews>
    <sheetView tabSelected="1" zoomScale="120" zoomScaleNormal="120" zoomScaleSheetLayoutView="120" zoomScalePageLayoutView="0" workbookViewId="0" topLeftCell="A13">
      <selection activeCell="BP10" sqref="BP10:FK10"/>
    </sheetView>
  </sheetViews>
  <sheetFormatPr defaultColWidth="0.875" defaultRowHeight="12.75"/>
  <cols>
    <col min="1" max="16384" width="0.875" style="33" customWidth="1"/>
  </cols>
  <sheetData>
    <row r="1" s="45" customFormat="1" ht="9" customHeight="1"/>
    <row r="2" s="45" customFormat="1" ht="9" customHeight="1"/>
    <row r="3" s="45" customFormat="1" ht="9" customHeight="1"/>
    <row r="4" s="45" customFormat="1" ht="9" customHeight="1"/>
    <row r="5" s="45" customFormat="1" ht="3" customHeight="1"/>
    <row r="6" s="46" customFormat="1" ht="9" customHeight="1">
      <c r="CS6" s="47"/>
    </row>
    <row r="7" s="45" customFormat="1" ht="6" customHeight="1"/>
    <row r="8" spans="68:167" s="35" customFormat="1" ht="10.5" customHeight="1"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</row>
    <row r="9" spans="68:167" s="35" customFormat="1" ht="10.5" customHeight="1"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4"/>
      <c r="EB9" s="474"/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  <c r="EP9" s="474"/>
      <c r="EQ9" s="474"/>
      <c r="ER9" s="474"/>
      <c r="ES9" s="474"/>
      <c r="ET9" s="474"/>
      <c r="EU9" s="474"/>
      <c r="EV9" s="474"/>
      <c r="EW9" s="474"/>
      <c r="EX9" s="474"/>
      <c r="EY9" s="474"/>
      <c r="EZ9" s="474"/>
      <c r="FA9" s="474"/>
      <c r="FB9" s="474"/>
      <c r="FC9" s="474"/>
      <c r="FD9" s="474"/>
      <c r="FE9" s="474"/>
      <c r="FF9" s="474"/>
      <c r="FG9" s="474"/>
      <c r="FH9" s="474"/>
      <c r="FI9" s="474"/>
      <c r="FJ9" s="474"/>
      <c r="FK9" s="474"/>
    </row>
    <row r="10" spans="68:167" s="45" customFormat="1" ht="9.75" customHeight="1"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</row>
    <row r="11" spans="68:167" s="35" customFormat="1" ht="10.5" customHeight="1"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474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4"/>
      <c r="DW11" s="474"/>
      <c r="DX11" s="474"/>
      <c r="DY11" s="474"/>
      <c r="DZ11" s="474"/>
      <c r="EA11" s="474"/>
      <c r="EB11" s="474"/>
      <c r="EC11" s="474"/>
      <c r="ED11" s="474"/>
      <c r="EE11" s="474"/>
      <c r="EF11" s="474"/>
      <c r="EG11" s="474"/>
      <c r="EH11" s="474"/>
      <c r="EI11" s="474"/>
      <c r="EJ11" s="474"/>
      <c r="EK11" s="474"/>
      <c r="EL11" s="474"/>
      <c r="EM11" s="474"/>
      <c r="EN11" s="474"/>
      <c r="EO11" s="474"/>
      <c r="EP11" s="474"/>
      <c r="EQ11" s="474"/>
      <c r="ER11" s="474"/>
      <c r="ES11" s="474"/>
      <c r="ET11" s="474"/>
      <c r="EU11" s="474"/>
      <c r="EV11" s="474"/>
      <c r="EW11" s="474"/>
      <c r="EX11" s="474"/>
      <c r="EY11" s="474"/>
      <c r="EZ11" s="474"/>
      <c r="FA11" s="474"/>
      <c r="FB11" s="474"/>
      <c r="FC11" s="474"/>
      <c r="FD11" s="474"/>
      <c r="FE11" s="474"/>
      <c r="FF11" s="474"/>
      <c r="FG11" s="474"/>
      <c r="FH11" s="474"/>
      <c r="FI11" s="474"/>
      <c r="FJ11" s="474"/>
      <c r="FK11" s="474"/>
    </row>
    <row r="12" spans="68:167" s="45" customFormat="1" ht="9.75" customHeight="1"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</row>
    <row r="13" spans="68:167" s="35" customFormat="1" ht="10.5" customHeight="1"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8"/>
      <c r="CM13" s="48"/>
      <c r="DT13" s="48"/>
      <c r="DU13" s="48"/>
      <c r="DV13" s="48"/>
      <c r="DW13" s="48"/>
      <c r="DX13" s="48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4"/>
      <c r="FH13" s="474"/>
      <c r="FI13" s="474"/>
      <c r="FJ13" s="474"/>
      <c r="FK13" s="474"/>
    </row>
    <row r="14" spans="68:167" s="45" customFormat="1" ht="9.75" customHeight="1"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49"/>
      <c r="CM14" s="49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</row>
    <row r="15" spans="68:167" s="35" customFormat="1" ht="10.5" customHeight="1">
      <c r="BP15" s="50"/>
      <c r="BQ15" s="195"/>
      <c r="BR15" s="195"/>
      <c r="BS15" s="195"/>
      <c r="BT15" s="195"/>
      <c r="BU15" s="195"/>
      <c r="BV15" s="191"/>
      <c r="BW15" s="191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2"/>
      <c r="CV15" s="192"/>
      <c r="CW15" s="192"/>
      <c r="CX15" s="192"/>
      <c r="CY15" s="475"/>
      <c r="CZ15" s="475"/>
      <c r="DA15" s="475"/>
      <c r="DB15" s="191"/>
      <c r="DC15" s="191"/>
      <c r="DD15" s="191"/>
      <c r="FK15" s="50"/>
    </row>
    <row r="16" spans="2:154" s="34" customFormat="1" ht="15" customHeight="1"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</row>
    <row r="17" spans="1:167" s="35" customFormat="1" ht="12" customHeight="1">
      <c r="A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I17" s="52"/>
      <c r="EJ17" s="476"/>
      <c r="EK17" s="476"/>
      <c r="EL17" s="476"/>
      <c r="EM17" s="476"/>
      <c r="EN17" s="53"/>
      <c r="EO17" s="53"/>
      <c r="EP17" s="53"/>
      <c r="EQ17" s="53"/>
      <c r="EZ17" s="477"/>
      <c r="FA17" s="477"/>
      <c r="FB17" s="477"/>
      <c r="FC17" s="477"/>
      <c r="FD17" s="477"/>
      <c r="FE17" s="477"/>
      <c r="FF17" s="477"/>
      <c r="FG17" s="477"/>
      <c r="FH17" s="477"/>
      <c r="FI17" s="477"/>
      <c r="FJ17" s="477"/>
      <c r="FK17" s="477"/>
    </row>
    <row r="18" spans="59:167" s="35" customFormat="1" ht="12" customHeight="1">
      <c r="BG18" s="58"/>
      <c r="EB18" s="53"/>
      <c r="EC18" s="53"/>
      <c r="ED18" s="53"/>
      <c r="EE18" s="53"/>
      <c r="EF18" s="54"/>
      <c r="EG18" s="54"/>
      <c r="EH18" s="55"/>
      <c r="EI18" s="105"/>
      <c r="EJ18" s="55"/>
      <c r="EK18" s="55"/>
      <c r="EL18" s="55"/>
      <c r="EM18" s="55"/>
      <c r="EN18" s="55"/>
      <c r="EO18" s="55"/>
      <c r="EP18" s="55"/>
      <c r="EQ18" s="55"/>
      <c r="ER18" s="56"/>
      <c r="ES18" s="56"/>
      <c r="ET18" s="56"/>
      <c r="EU18" s="56"/>
      <c r="EW18" s="55"/>
      <c r="EX18" s="56"/>
      <c r="EZ18" s="477"/>
      <c r="FA18" s="477"/>
      <c r="FB18" s="477"/>
      <c r="FC18" s="477"/>
      <c r="FD18" s="477"/>
      <c r="FE18" s="477"/>
      <c r="FF18" s="477"/>
      <c r="FG18" s="477"/>
      <c r="FH18" s="477"/>
      <c r="FI18" s="477"/>
      <c r="FJ18" s="477"/>
      <c r="FK18" s="477"/>
    </row>
    <row r="19" spans="43:167" s="35" customFormat="1" ht="10.5" customHeight="1">
      <c r="AQ19" s="50"/>
      <c r="AR19" s="195"/>
      <c r="AS19" s="195"/>
      <c r="AT19" s="195"/>
      <c r="AU19" s="195"/>
      <c r="AV19" s="195"/>
      <c r="AW19" s="191"/>
      <c r="AX19" s="191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2"/>
      <c r="BW19" s="192"/>
      <c r="BX19" s="192"/>
      <c r="BY19" s="192"/>
      <c r="BZ19" s="475"/>
      <c r="CA19" s="475"/>
      <c r="CB19" s="475"/>
      <c r="CC19" s="191"/>
      <c r="CD19" s="191"/>
      <c r="CE19" s="191"/>
      <c r="ER19" s="50"/>
      <c r="ES19" s="50"/>
      <c r="ET19" s="50"/>
      <c r="EU19" s="50"/>
      <c r="EX19" s="50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</row>
    <row r="20" spans="41:167" s="35" customFormat="1" ht="14.25" customHeight="1"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R20" s="50"/>
      <c r="ES20" s="50"/>
      <c r="ET20" s="50"/>
      <c r="EU20" s="50"/>
      <c r="EX20" s="50"/>
      <c r="EZ20" s="195"/>
      <c r="FA20" s="195"/>
      <c r="FB20" s="195"/>
      <c r="FC20" s="195"/>
      <c r="FD20" s="195"/>
      <c r="FE20" s="195"/>
      <c r="FF20" s="195"/>
      <c r="FG20" s="195"/>
      <c r="FH20" s="195"/>
      <c r="FI20" s="195"/>
      <c r="FJ20" s="195"/>
      <c r="FK20" s="195"/>
    </row>
    <row r="21" spans="2:167" s="35" customFormat="1" ht="15.7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R21" s="50"/>
      <c r="ES21" s="50"/>
      <c r="ET21" s="50"/>
      <c r="EU21" s="50"/>
      <c r="EX21" s="50"/>
      <c r="EZ21" s="195"/>
      <c r="FA21" s="195"/>
      <c r="FB21" s="195"/>
      <c r="FC21" s="195"/>
      <c r="FD21" s="195"/>
      <c r="FE21" s="195"/>
      <c r="FF21" s="195"/>
      <c r="FG21" s="195"/>
      <c r="FH21" s="195"/>
      <c r="FI21" s="195"/>
      <c r="FJ21" s="195"/>
      <c r="FK21" s="195"/>
    </row>
    <row r="22" spans="1:167" s="35" customFormat="1" ht="3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R22" s="50"/>
      <c r="ES22" s="50"/>
      <c r="ET22" s="50"/>
      <c r="EU22" s="50"/>
      <c r="EX22" s="50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</row>
    <row r="23" spans="1:167" s="35" customFormat="1" ht="10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N23" s="57"/>
      <c r="AO23" s="58"/>
      <c r="AP23" s="57"/>
      <c r="AQ23" s="57"/>
      <c r="AR23" s="57"/>
      <c r="AY23" s="478"/>
      <c r="AZ23" s="478"/>
      <c r="BA23" s="478"/>
      <c r="BB23" s="478"/>
      <c r="BC23" s="478"/>
      <c r="BD23" s="478"/>
      <c r="BE23" s="478"/>
      <c r="BF23" s="478"/>
      <c r="BG23" s="478"/>
      <c r="BH23" s="478"/>
      <c r="BI23" s="478"/>
      <c r="BJ23" s="478"/>
      <c r="BK23" s="478"/>
      <c r="BL23" s="478"/>
      <c r="BM23" s="478"/>
      <c r="BN23" s="478"/>
      <c r="BO23" s="478"/>
      <c r="BP23" s="478"/>
      <c r="BQ23" s="478"/>
      <c r="BR23" s="478"/>
      <c r="BS23" s="478"/>
      <c r="BT23" s="478"/>
      <c r="BU23" s="478"/>
      <c r="BV23" s="478"/>
      <c r="BW23" s="478"/>
      <c r="BX23" s="478"/>
      <c r="BY23" s="478"/>
      <c r="BZ23" s="478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R23" s="50"/>
      <c r="ES23" s="50"/>
      <c r="ET23" s="50"/>
      <c r="EU23" s="50"/>
      <c r="EX23" s="50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5"/>
    </row>
    <row r="24" spans="1:167" s="35" customFormat="1" ht="3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8"/>
      <c r="BJ24" s="478"/>
      <c r="BK24" s="478"/>
      <c r="BL24" s="478"/>
      <c r="BM24" s="478"/>
      <c r="BN24" s="478"/>
      <c r="BO24" s="478"/>
      <c r="BP24" s="478"/>
      <c r="BQ24" s="478"/>
      <c r="BR24" s="478"/>
      <c r="BS24" s="478"/>
      <c r="BT24" s="478"/>
      <c r="BU24" s="478"/>
      <c r="BV24" s="478"/>
      <c r="BW24" s="478"/>
      <c r="BX24" s="478"/>
      <c r="BY24" s="478"/>
      <c r="BZ24" s="478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R24" s="50"/>
      <c r="ES24" s="50"/>
      <c r="ET24" s="50"/>
      <c r="EU24" s="50"/>
      <c r="EX24" s="50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</row>
    <row r="25" spans="2:167" s="35" customFormat="1" ht="10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R25" s="50"/>
      <c r="ES25" s="50"/>
      <c r="ET25" s="50"/>
      <c r="EU25" s="50"/>
      <c r="EX25" s="56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</row>
    <row r="26" spans="41:167" s="35" customFormat="1" ht="10.5" customHeight="1"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R26" s="50"/>
      <c r="ES26" s="50"/>
      <c r="ET26" s="50"/>
      <c r="EU26" s="50"/>
      <c r="EX26" s="50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</row>
    <row r="27" spans="41:167" s="35" customFormat="1" ht="10.5" customHeight="1"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R27" s="50"/>
      <c r="ES27" s="50"/>
      <c r="ET27" s="50"/>
      <c r="EU27" s="50"/>
      <c r="EX27" s="50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</row>
    <row r="28" spans="41:167" s="35" customFormat="1" ht="10.5" customHeight="1"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N28" s="55"/>
      <c r="EO28" s="55"/>
      <c r="EP28" s="55"/>
      <c r="EQ28" s="55"/>
      <c r="ER28" s="56"/>
      <c r="ES28" s="56"/>
      <c r="ET28" s="56"/>
      <c r="EU28" s="56"/>
      <c r="EW28" s="5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</row>
    <row r="29" spans="41:167" s="35" customFormat="1" ht="10.5" customHeight="1"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N29" s="55"/>
      <c r="EO29" s="55"/>
      <c r="EP29" s="55"/>
      <c r="EQ29" s="55"/>
      <c r="ER29" s="56"/>
      <c r="ES29" s="56"/>
      <c r="ET29" s="56"/>
      <c r="EU29" s="56"/>
      <c r="EW29" s="55"/>
      <c r="EX29" s="50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</row>
    <row r="30" spans="50:167" s="35" customFormat="1" ht="10.5" customHeight="1"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5"/>
      <c r="EK30" s="55"/>
      <c r="EL30" s="55"/>
      <c r="EM30" s="55"/>
      <c r="EN30" s="55"/>
      <c r="EO30" s="55"/>
      <c r="EP30" s="55"/>
      <c r="EQ30" s="55"/>
      <c r="ER30" s="56"/>
      <c r="ES30" s="56"/>
      <c r="ET30" s="56"/>
      <c r="EU30" s="56"/>
      <c r="EW30" s="55"/>
      <c r="EX30" s="50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</row>
    <row r="31" spans="12:167" s="35" customFormat="1" ht="10.5" customHeight="1"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5"/>
      <c r="EK31" s="55"/>
      <c r="EL31" s="55"/>
      <c r="EM31" s="55"/>
      <c r="EN31" s="55"/>
      <c r="EO31" s="55"/>
      <c r="EP31" s="55"/>
      <c r="EQ31" s="55"/>
      <c r="ER31" s="56"/>
      <c r="ES31" s="56"/>
      <c r="ET31" s="56"/>
      <c r="EU31" s="56"/>
      <c r="EW31" s="55"/>
      <c r="EX31" s="50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</row>
    <row r="32" spans="12:167" s="45" customFormat="1" ht="10.5" customHeight="1"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1"/>
      <c r="EK32" s="61"/>
      <c r="EL32" s="61"/>
      <c r="EM32" s="61"/>
      <c r="EN32" s="61"/>
      <c r="EO32" s="61"/>
      <c r="EP32" s="61"/>
      <c r="EQ32" s="61"/>
      <c r="ER32" s="62"/>
      <c r="ES32" s="62"/>
      <c r="ET32" s="62"/>
      <c r="EU32" s="62"/>
      <c r="EW32" s="61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</row>
    <row r="33" ht="4.5" customHeight="1"/>
    <row r="34" spans="1:142" ht="12" customHeight="1">
      <c r="A34" s="35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</row>
    <row r="35" spans="1:142" ht="12" customHeight="1">
      <c r="A35" s="479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</row>
    <row r="36" spans="1:142" ht="12" customHeight="1">
      <c r="A36" s="479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</row>
    <row r="37" spans="1:142" ht="12" customHeight="1">
      <c r="A37" s="479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</row>
    <row r="38" spans="41:142" ht="4.5" customHeight="1"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</row>
    <row r="39" spans="150:167" s="35" customFormat="1" ht="10.5" customHeight="1">
      <c r="ET39" s="50"/>
      <c r="EU39" s="50"/>
      <c r="EX39" s="50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</row>
    <row r="40" spans="14:167" s="35" customFormat="1" ht="10.5" customHeight="1"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ET40" s="50"/>
      <c r="EU40" s="50"/>
      <c r="EW40" s="55"/>
      <c r="EX40" s="50"/>
      <c r="EZ40" s="474"/>
      <c r="FA40" s="474"/>
      <c r="FB40" s="474"/>
      <c r="FC40" s="474"/>
      <c r="FD40" s="474"/>
      <c r="FE40" s="474"/>
      <c r="FF40" s="474"/>
      <c r="FG40" s="474"/>
      <c r="FH40" s="474"/>
      <c r="FI40" s="474"/>
      <c r="FJ40" s="474"/>
      <c r="FK40" s="474"/>
    </row>
    <row r="41" spans="14:58" s="45" customFormat="1" ht="10.5" customHeight="1"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</row>
    <row r="42" spans="1:167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</row>
    <row r="43" spans="1:167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</row>
    <row r="44" spans="1:167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474"/>
      <c r="BC44" s="474"/>
      <c r="BD44" s="474"/>
      <c r="BE44" s="474"/>
      <c r="BF44" s="474"/>
      <c r="BY44" s="35"/>
      <c r="CL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</row>
    <row r="45" spans="14:167" ht="10.5" customHeight="1"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Y45" s="35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Z45" s="474"/>
      <c r="DA45" s="474"/>
      <c r="DB45" s="474"/>
      <c r="DC45" s="474"/>
      <c r="DD45" s="474"/>
      <c r="DE45" s="474"/>
      <c r="DF45" s="474"/>
      <c r="DG45" s="474"/>
      <c r="DH45" s="474"/>
      <c r="DJ45" s="474"/>
      <c r="DK45" s="474"/>
      <c r="DL45" s="474"/>
      <c r="DM45" s="474"/>
      <c r="DN45" s="474"/>
      <c r="DO45" s="474"/>
      <c r="DP45" s="474"/>
      <c r="DQ45" s="474"/>
      <c r="DR45" s="474"/>
      <c r="DS45" s="474"/>
      <c r="DT45" s="474"/>
      <c r="DU45" s="474"/>
      <c r="DV45" s="474"/>
      <c r="DW45" s="474"/>
      <c r="DX45" s="474"/>
      <c r="DY45" s="474"/>
      <c r="DZ45" s="474"/>
      <c r="EA45" s="474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FJ45" s="35"/>
      <c r="FK45" s="35"/>
    </row>
    <row r="46" spans="1:167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Z46" s="198"/>
      <c r="DA46" s="198"/>
      <c r="DB46" s="198"/>
      <c r="DC46" s="198"/>
      <c r="DD46" s="198"/>
      <c r="DE46" s="198"/>
      <c r="DF46" s="198"/>
      <c r="DG46" s="198"/>
      <c r="DH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FJ46" s="65"/>
      <c r="FK46" s="35"/>
    </row>
    <row r="47" spans="1:167" ht="10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Y47" s="192"/>
      <c r="BZ47" s="192"/>
      <c r="CA47" s="195"/>
      <c r="CB47" s="195"/>
      <c r="CC47" s="195"/>
      <c r="CD47" s="195"/>
      <c r="CE47" s="195"/>
      <c r="CF47" s="191"/>
      <c r="CG47" s="191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2"/>
      <c r="DF47" s="192"/>
      <c r="DG47" s="192"/>
      <c r="DH47" s="192"/>
      <c r="DI47" s="475"/>
      <c r="DJ47" s="475"/>
      <c r="DK47" s="475"/>
      <c r="DL47" s="191"/>
      <c r="DM47" s="191"/>
      <c r="DN47" s="191"/>
      <c r="ED47" s="35"/>
      <c r="EE47" s="35"/>
      <c r="EF47" s="35"/>
      <c r="EG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</row>
    <row r="48" spans="14:73" s="45" customFormat="1" ht="9.75" customHeight="1"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</row>
    <row r="49" spans="1:42" s="35" customFormat="1" ht="10.5" customHeight="1">
      <c r="A49" s="192"/>
      <c r="B49" s="192"/>
      <c r="C49" s="195"/>
      <c r="D49" s="195"/>
      <c r="E49" s="195"/>
      <c r="F49" s="195"/>
      <c r="G49" s="195"/>
      <c r="H49" s="191"/>
      <c r="I49" s="191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2"/>
      <c r="AH49" s="192"/>
      <c r="AI49" s="192"/>
      <c r="AJ49" s="192"/>
      <c r="AK49" s="475"/>
      <c r="AL49" s="475"/>
      <c r="AM49" s="475"/>
      <c r="AN49" s="191"/>
      <c r="AO49" s="191"/>
      <c r="AP49" s="191"/>
    </row>
    <row r="50" s="35" customFormat="1" ht="3" customHeight="1"/>
  </sheetData>
  <sheetProtection/>
  <mergeCells count="84">
    <mergeCell ref="AN49:AP49"/>
    <mergeCell ref="A49:B49"/>
    <mergeCell ref="C49:G49"/>
    <mergeCell ref="H49:I49"/>
    <mergeCell ref="J49:AF49"/>
    <mergeCell ref="AG49:AJ49"/>
    <mergeCell ref="AK49:AM49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A147"/>
  <sheetViews>
    <sheetView view="pageBreakPreview" zoomScale="60" zoomScalePageLayoutView="0" workbookViewId="0" topLeftCell="A1">
      <selection activeCell="A43" sqref="A43:DA43"/>
    </sheetView>
  </sheetViews>
  <sheetFormatPr defaultColWidth="0.875" defaultRowHeight="12" customHeight="1"/>
  <cols>
    <col min="1" max="16384" width="0.875" style="36" customWidth="1"/>
  </cols>
  <sheetData>
    <row r="1" ht="3" customHeight="1"/>
    <row r="2" spans="1:105" s="37" customFormat="1" ht="14.25">
      <c r="A2" s="263" t="s">
        <v>156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</row>
    <row r="3" ht="10.5" customHeight="1"/>
    <row r="4" spans="1:105" s="39" customFormat="1" ht="45" customHeight="1">
      <c r="A4" s="264" t="s">
        <v>154</v>
      </c>
      <c r="B4" s="265"/>
      <c r="C4" s="265"/>
      <c r="D4" s="265"/>
      <c r="E4" s="265"/>
      <c r="F4" s="266"/>
      <c r="G4" s="264" t="s">
        <v>157</v>
      </c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6"/>
      <c r="AE4" s="264" t="s">
        <v>81</v>
      </c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6"/>
      <c r="BD4" s="264" t="s">
        <v>158</v>
      </c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6"/>
      <c r="BT4" s="264" t="s">
        <v>159</v>
      </c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6"/>
      <c r="CJ4" s="264" t="s">
        <v>160</v>
      </c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6"/>
    </row>
    <row r="5" spans="1:105" s="40" customFormat="1" ht="12.75">
      <c r="A5" s="267">
        <v>1</v>
      </c>
      <c r="B5" s="267"/>
      <c r="C5" s="267"/>
      <c r="D5" s="267"/>
      <c r="E5" s="267"/>
      <c r="F5" s="267"/>
      <c r="G5" s="267">
        <v>2</v>
      </c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>
        <v>3</v>
      </c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>
        <v>4</v>
      </c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>
        <v>5</v>
      </c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>
        <v>6</v>
      </c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</row>
    <row r="6" spans="1:105" s="41" customFormat="1" ht="15" customHeight="1">
      <c r="A6" s="261"/>
      <c r="B6" s="261"/>
      <c r="C6" s="261"/>
      <c r="D6" s="261"/>
      <c r="E6" s="261"/>
      <c r="F6" s="261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</row>
    <row r="7" spans="1:105" s="41" customFormat="1" ht="15" customHeight="1">
      <c r="A7" s="261"/>
      <c r="B7" s="261"/>
      <c r="C7" s="261"/>
      <c r="D7" s="261"/>
      <c r="E7" s="261"/>
      <c r="F7" s="261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</row>
    <row r="8" spans="1:105" s="41" customFormat="1" ht="15" customHeight="1">
      <c r="A8" s="261"/>
      <c r="B8" s="261"/>
      <c r="C8" s="261"/>
      <c r="D8" s="261"/>
      <c r="E8" s="261"/>
      <c r="F8" s="261"/>
      <c r="G8" s="440" t="s">
        <v>155</v>
      </c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1"/>
      <c r="AE8" s="262" t="s">
        <v>139</v>
      </c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 t="s">
        <v>139</v>
      </c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 t="s">
        <v>139</v>
      </c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</row>
    <row r="10" spans="1:105" s="37" customFormat="1" ht="14.25">
      <c r="A10" s="263" t="s">
        <v>161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</row>
    <row r="11" ht="10.5" customHeight="1"/>
    <row r="12" spans="1:105" s="39" customFormat="1" ht="55.5" customHeight="1">
      <c r="A12" s="264" t="s">
        <v>154</v>
      </c>
      <c r="B12" s="265"/>
      <c r="C12" s="265"/>
      <c r="D12" s="265"/>
      <c r="E12" s="265"/>
      <c r="F12" s="266"/>
      <c r="G12" s="264" t="s">
        <v>157</v>
      </c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6"/>
      <c r="AE12" s="264" t="s">
        <v>63</v>
      </c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6"/>
      <c r="AZ12" s="264" t="s">
        <v>64</v>
      </c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6"/>
      <c r="BR12" s="264" t="s">
        <v>162</v>
      </c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6"/>
      <c r="CJ12" s="264" t="s">
        <v>160</v>
      </c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6"/>
    </row>
    <row r="13" spans="1:105" s="40" customFormat="1" ht="12.75">
      <c r="A13" s="267">
        <v>1</v>
      </c>
      <c r="B13" s="267"/>
      <c r="C13" s="267"/>
      <c r="D13" s="267"/>
      <c r="E13" s="267"/>
      <c r="F13" s="267"/>
      <c r="G13" s="267">
        <v>2</v>
      </c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>
        <v>3</v>
      </c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>
        <v>4</v>
      </c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>
        <v>5</v>
      </c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>
        <v>6</v>
      </c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</row>
    <row r="14" spans="1:105" s="41" customFormat="1" ht="15" customHeight="1">
      <c r="A14" s="261"/>
      <c r="B14" s="261"/>
      <c r="C14" s="261"/>
      <c r="D14" s="261"/>
      <c r="E14" s="261"/>
      <c r="F14" s="261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</row>
    <row r="15" spans="1:105" s="41" customFormat="1" ht="15" customHeight="1">
      <c r="A15" s="261"/>
      <c r="B15" s="261"/>
      <c r="C15" s="261"/>
      <c r="D15" s="261"/>
      <c r="E15" s="261"/>
      <c r="F15" s="261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</row>
    <row r="16" spans="1:105" s="41" customFormat="1" ht="15" customHeight="1">
      <c r="A16" s="261"/>
      <c r="B16" s="261"/>
      <c r="C16" s="261"/>
      <c r="D16" s="261"/>
      <c r="E16" s="261"/>
      <c r="F16" s="261"/>
      <c r="G16" s="440" t="s">
        <v>155</v>
      </c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1"/>
      <c r="AE16" s="262" t="s">
        <v>139</v>
      </c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 t="s">
        <v>139</v>
      </c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 t="s">
        <v>139</v>
      </c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</row>
    <row r="18" spans="1:105" s="37" customFormat="1" ht="41.25" customHeight="1">
      <c r="A18" s="445" t="s">
        <v>163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5"/>
      <c r="BY18" s="445"/>
      <c r="BZ18" s="445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</row>
    <row r="19" ht="10.5" customHeight="1"/>
    <row r="20" spans="1:105" ht="55.5" customHeight="1">
      <c r="A20" s="264" t="s">
        <v>154</v>
      </c>
      <c r="B20" s="265"/>
      <c r="C20" s="265"/>
      <c r="D20" s="265"/>
      <c r="E20" s="265"/>
      <c r="F20" s="266"/>
      <c r="G20" s="264" t="s">
        <v>44</v>
      </c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6"/>
      <c r="BW20" s="264" t="s">
        <v>164</v>
      </c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6"/>
      <c r="CM20" s="264" t="s">
        <v>165</v>
      </c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6"/>
    </row>
    <row r="21" spans="1:105" s="34" customFormat="1" ht="12.75">
      <c r="A21" s="267">
        <v>1</v>
      </c>
      <c r="B21" s="267"/>
      <c r="C21" s="267"/>
      <c r="D21" s="267"/>
      <c r="E21" s="267"/>
      <c r="F21" s="267"/>
      <c r="G21" s="267">
        <v>2</v>
      </c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>
        <v>3</v>
      </c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>
        <v>4</v>
      </c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</row>
    <row r="22" spans="1:105" ht="15" customHeight="1">
      <c r="A22" s="261" t="s">
        <v>166</v>
      </c>
      <c r="B22" s="261"/>
      <c r="C22" s="261"/>
      <c r="D22" s="261"/>
      <c r="E22" s="261"/>
      <c r="F22" s="261"/>
      <c r="G22" s="42"/>
      <c r="H22" s="259" t="s">
        <v>45</v>
      </c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60"/>
      <c r="BW22" s="262" t="s">
        <v>139</v>
      </c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</row>
    <row r="23" spans="1:105" s="34" customFormat="1" ht="12.75">
      <c r="A23" s="458" t="s">
        <v>167</v>
      </c>
      <c r="B23" s="459"/>
      <c r="C23" s="459"/>
      <c r="D23" s="459"/>
      <c r="E23" s="459"/>
      <c r="F23" s="460"/>
      <c r="G23" s="43"/>
      <c r="H23" s="464" t="s">
        <v>9</v>
      </c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64"/>
      <c r="BJ23" s="464"/>
      <c r="BK23" s="464"/>
      <c r="BL23" s="464"/>
      <c r="BM23" s="464"/>
      <c r="BN23" s="464"/>
      <c r="BO23" s="464"/>
      <c r="BP23" s="464"/>
      <c r="BQ23" s="464"/>
      <c r="BR23" s="464"/>
      <c r="BS23" s="464"/>
      <c r="BT23" s="464"/>
      <c r="BU23" s="464"/>
      <c r="BV23" s="465"/>
      <c r="BW23" s="466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8"/>
      <c r="CM23" s="466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8"/>
    </row>
    <row r="24" spans="1:105" s="34" customFormat="1" ht="12.75">
      <c r="A24" s="461"/>
      <c r="B24" s="462"/>
      <c r="C24" s="462"/>
      <c r="D24" s="462"/>
      <c r="E24" s="462"/>
      <c r="F24" s="463"/>
      <c r="G24" s="44"/>
      <c r="H24" s="472" t="s">
        <v>46</v>
      </c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3"/>
      <c r="BW24" s="469"/>
      <c r="BX24" s="470"/>
      <c r="BY24" s="470"/>
      <c r="BZ24" s="470"/>
      <c r="CA24" s="470"/>
      <c r="CB24" s="470"/>
      <c r="CC24" s="470"/>
      <c r="CD24" s="470"/>
      <c r="CE24" s="470"/>
      <c r="CF24" s="470"/>
      <c r="CG24" s="470"/>
      <c r="CH24" s="470"/>
      <c r="CI24" s="470"/>
      <c r="CJ24" s="470"/>
      <c r="CK24" s="470"/>
      <c r="CL24" s="471"/>
      <c r="CM24" s="469"/>
      <c r="CN24" s="470"/>
      <c r="CO24" s="470"/>
      <c r="CP24" s="470"/>
      <c r="CQ24" s="470"/>
      <c r="CR24" s="470"/>
      <c r="CS24" s="470"/>
      <c r="CT24" s="470"/>
      <c r="CU24" s="470"/>
      <c r="CV24" s="470"/>
      <c r="CW24" s="470"/>
      <c r="CX24" s="470"/>
      <c r="CY24" s="470"/>
      <c r="CZ24" s="470"/>
      <c r="DA24" s="471"/>
    </row>
    <row r="25" spans="1:105" s="34" customFormat="1" ht="13.5" customHeight="1">
      <c r="A25" s="261" t="s">
        <v>168</v>
      </c>
      <c r="B25" s="261"/>
      <c r="C25" s="261"/>
      <c r="D25" s="261"/>
      <c r="E25" s="261"/>
      <c r="F25" s="261"/>
      <c r="G25" s="42"/>
      <c r="H25" s="456" t="s">
        <v>47</v>
      </c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6"/>
      <c r="BN25" s="456"/>
      <c r="BO25" s="456"/>
      <c r="BP25" s="456"/>
      <c r="BQ25" s="456"/>
      <c r="BR25" s="456"/>
      <c r="BS25" s="456"/>
      <c r="BT25" s="456"/>
      <c r="BU25" s="456"/>
      <c r="BV25" s="457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</row>
    <row r="26" spans="1:105" s="34" customFormat="1" ht="26.25" customHeight="1">
      <c r="A26" s="261" t="s">
        <v>169</v>
      </c>
      <c r="B26" s="261"/>
      <c r="C26" s="261"/>
      <c r="D26" s="261"/>
      <c r="E26" s="261"/>
      <c r="F26" s="261"/>
      <c r="G26" s="42"/>
      <c r="H26" s="456" t="s">
        <v>48</v>
      </c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7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</row>
    <row r="27" spans="1:105" s="34" customFormat="1" ht="26.25" customHeight="1">
      <c r="A27" s="261" t="s">
        <v>170</v>
      </c>
      <c r="B27" s="261"/>
      <c r="C27" s="261"/>
      <c r="D27" s="261"/>
      <c r="E27" s="261"/>
      <c r="F27" s="261"/>
      <c r="G27" s="42"/>
      <c r="H27" s="259" t="s">
        <v>49</v>
      </c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60"/>
      <c r="BW27" s="262" t="s">
        <v>139</v>
      </c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</row>
    <row r="28" spans="1:105" s="34" customFormat="1" ht="12.75">
      <c r="A28" s="458" t="s">
        <v>171</v>
      </c>
      <c r="B28" s="459"/>
      <c r="C28" s="459"/>
      <c r="D28" s="459"/>
      <c r="E28" s="459"/>
      <c r="F28" s="460"/>
      <c r="G28" s="43"/>
      <c r="H28" s="464" t="s">
        <v>9</v>
      </c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5"/>
      <c r="BW28" s="466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8"/>
      <c r="CM28" s="466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8"/>
    </row>
    <row r="29" spans="1:105" s="34" customFormat="1" ht="25.5" customHeight="1">
      <c r="A29" s="461"/>
      <c r="B29" s="462"/>
      <c r="C29" s="462"/>
      <c r="D29" s="462"/>
      <c r="E29" s="462"/>
      <c r="F29" s="463"/>
      <c r="G29" s="44"/>
      <c r="H29" s="472" t="s">
        <v>50</v>
      </c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3"/>
      <c r="BW29" s="469"/>
      <c r="BX29" s="470"/>
      <c r="BY29" s="470"/>
      <c r="BZ29" s="470"/>
      <c r="CA29" s="470"/>
      <c r="CB29" s="470"/>
      <c r="CC29" s="470"/>
      <c r="CD29" s="470"/>
      <c r="CE29" s="470"/>
      <c r="CF29" s="470"/>
      <c r="CG29" s="470"/>
      <c r="CH29" s="470"/>
      <c r="CI29" s="470"/>
      <c r="CJ29" s="470"/>
      <c r="CK29" s="470"/>
      <c r="CL29" s="471"/>
      <c r="CM29" s="469"/>
      <c r="CN29" s="470"/>
      <c r="CO29" s="470"/>
      <c r="CP29" s="470"/>
      <c r="CQ29" s="470"/>
      <c r="CR29" s="470"/>
      <c r="CS29" s="470"/>
      <c r="CT29" s="470"/>
      <c r="CU29" s="470"/>
      <c r="CV29" s="470"/>
      <c r="CW29" s="470"/>
      <c r="CX29" s="470"/>
      <c r="CY29" s="470"/>
      <c r="CZ29" s="470"/>
      <c r="DA29" s="471"/>
    </row>
    <row r="30" spans="1:105" s="34" customFormat="1" ht="26.25" customHeight="1">
      <c r="A30" s="261" t="s">
        <v>172</v>
      </c>
      <c r="B30" s="261"/>
      <c r="C30" s="261"/>
      <c r="D30" s="261"/>
      <c r="E30" s="261"/>
      <c r="F30" s="261"/>
      <c r="G30" s="42"/>
      <c r="H30" s="456" t="s">
        <v>51</v>
      </c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7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</row>
    <row r="31" spans="1:105" s="34" customFormat="1" ht="27" customHeight="1">
      <c r="A31" s="261" t="s">
        <v>173</v>
      </c>
      <c r="B31" s="261"/>
      <c r="C31" s="261"/>
      <c r="D31" s="261"/>
      <c r="E31" s="261"/>
      <c r="F31" s="261"/>
      <c r="G31" s="42"/>
      <c r="H31" s="456" t="s">
        <v>52</v>
      </c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7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</row>
    <row r="32" spans="1:105" s="34" customFormat="1" ht="27" customHeight="1">
      <c r="A32" s="261" t="s">
        <v>174</v>
      </c>
      <c r="B32" s="261"/>
      <c r="C32" s="261"/>
      <c r="D32" s="261"/>
      <c r="E32" s="261"/>
      <c r="F32" s="261"/>
      <c r="G32" s="42"/>
      <c r="H32" s="456" t="s">
        <v>175</v>
      </c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7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</row>
    <row r="33" spans="1:105" s="34" customFormat="1" ht="27" customHeight="1">
      <c r="A33" s="261" t="s">
        <v>176</v>
      </c>
      <c r="B33" s="261"/>
      <c r="C33" s="261"/>
      <c r="D33" s="261"/>
      <c r="E33" s="261"/>
      <c r="F33" s="261"/>
      <c r="G33" s="42"/>
      <c r="H33" s="456" t="s">
        <v>175</v>
      </c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  <c r="BJ33" s="456"/>
      <c r="BK33" s="456"/>
      <c r="BL33" s="456"/>
      <c r="BM33" s="456"/>
      <c r="BN33" s="456"/>
      <c r="BO33" s="456"/>
      <c r="BP33" s="456"/>
      <c r="BQ33" s="456"/>
      <c r="BR33" s="456"/>
      <c r="BS33" s="456"/>
      <c r="BT33" s="456"/>
      <c r="BU33" s="456"/>
      <c r="BV33" s="457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</row>
    <row r="34" spans="1:105" s="34" customFormat="1" ht="26.25" customHeight="1">
      <c r="A34" s="261" t="s">
        <v>177</v>
      </c>
      <c r="B34" s="261"/>
      <c r="C34" s="261"/>
      <c r="D34" s="261"/>
      <c r="E34" s="261"/>
      <c r="F34" s="261"/>
      <c r="G34" s="42"/>
      <c r="H34" s="259" t="s">
        <v>53</v>
      </c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60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</row>
    <row r="35" spans="1:105" s="34" customFormat="1" ht="13.5" customHeight="1">
      <c r="A35" s="261"/>
      <c r="B35" s="261"/>
      <c r="C35" s="261"/>
      <c r="D35" s="261"/>
      <c r="E35" s="261"/>
      <c r="F35" s="261"/>
      <c r="G35" s="446" t="s">
        <v>155</v>
      </c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1"/>
      <c r="BW35" s="262" t="s">
        <v>139</v>
      </c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</row>
    <row r="36" ht="3" customHeight="1"/>
    <row r="37" spans="1:105" s="33" customFormat="1" ht="48" customHeight="1">
      <c r="A37" s="454" t="s">
        <v>178</v>
      </c>
      <c r="B37" s="455"/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455"/>
      <c r="BC37" s="455"/>
      <c r="BD37" s="455"/>
      <c r="BE37" s="455"/>
      <c r="BF37" s="455"/>
      <c r="BG37" s="455"/>
      <c r="BH37" s="455"/>
      <c r="BI37" s="455"/>
      <c r="BJ37" s="455"/>
      <c r="BK37" s="455"/>
      <c r="BL37" s="455"/>
      <c r="BM37" s="455"/>
      <c r="BN37" s="455"/>
      <c r="BO37" s="455"/>
      <c r="BP37" s="455"/>
      <c r="BQ37" s="455"/>
      <c r="BR37" s="455"/>
      <c r="BS37" s="455"/>
      <c r="BT37" s="455"/>
      <c r="BU37" s="455"/>
      <c r="BV37" s="455"/>
      <c r="BW37" s="455"/>
      <c r="BX37" s="455"/>
      <c r="BY37" s="455"/>
      <c r="BZ37" s="455"/>
      <c r="CA37" s="455"/>
      <c r="CB37" s="455"/>
      <c r="CC37" s="455"/>
      <c r="CD37" s="455"/>
      <c r="CE37" s="455"/>
      <c r="CF37" s="455"/>
      <c r="CG37" s="455"/>
      <c r="CH37" s="455"/>
      <c r="CI37" s="455"/>
      <c r="CJ37" s="455"/>
      <c r="CK37" s="455"/>
      <c r="CL37" s="455"/>
      <c r="CM37" s="455"/>
      <c r="CN37" s="455"/>
      <c r="CO37" s="455"/>
      <c r="CP37" s="455"/>
      <c r="CQ37" s="455"/>
      <c r="CR37" s="455"/>
      <c r="CS37" s="455"/>
      <c r="CT37" s="455"/>
      <c r="CU37" s="455"/>
      <c r="CV37" s="455"/>
      <c r="CW37" s="455"/>
      <c r="CX37" s="455"/>
      <c r="CY37" s="455"/>
      <c r="CZ37" s="455"/>
      <c r="DA37" s="455"/>
    </row>
    <row r="39" spans="1:105" s="37" customFormat="1" ht="14.25">
      <c r="A39" s="263" t="s">
        <v>179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</row>
    <row r="40" ht="6" customHeight="1"/>
    <row r="41" spans="1:105" s="37" customFormat="1" ht="14.25">
      <c r="A41" s="37" t="s">
        <v>152</v>
      </c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3"/>
      <c r="AR41" s="453"/>
      <c r="AS41" s="453"/>
      <c r="AT41" s="453"/>
      <c r="AU41" s="453"/>
      <c r="AV41" s="453"/>
      <c r="AW41" s="453"/>
      <c r="AX41" s="453"/>
      <c r="AY41" s="453"/>
      <c r="AZ41" s="453"/>
      <c r="BA41" s="453"/>
      <c r="BB41" s="453"/>
      <c r="BC41" s="453"/>
      <c r="BD41" s="453"/>
      <c r="BE41" s="453"/>
      <c r="BF41" s="453"/>
      <c r="BG41" s="453"/>
      <c r="BH41" s="453"/>
      <c r="BI41" s="453"/>
      <c r="BJ41" s="453"/>
      <c r="BK41" s="453"/>
      <c r="BL41" s="453"/>
      <c r="BM41" s="453"/>
      <c r="BN41" s="453"/>
      <c r="BO41" s="453"/>
      <c r="BP41" s="453"/>
      <c r="BQ41" s="453"/>
      <c r="BR41" s="453"/>
      <c r="BS41" s="453"/>
      <c r="BT41" s="453"/>
      <c r="BU41" s="453"/>
      <c r="BV41" s="453"/>
      <c r="BW41" s="453"/>
      <c r="BX41" s="453"/>
      <c r="BY41" s="453"/>
      <c r="BZ41" s="453"/>
      <c r="CA41" s="453"/>
      <c r="CB41" s="453"/>
      <c r="CC41" s="453"/>
      <c r="CD41" s="453"/>
      <c r="CE41" s="453"/>
      <c r="CF41" s="453"/>
      <c r="CG41" s="453"/>
      <c r="CH41" s="453"/>
      <c r="CI41" s="453"/>
      <c r="CJ41" s="453"/>
      <c r="CK41" s="453"/>
      <c r="CL41" s="453"/>
      <c r="CM41" s="453"/>
      <c r="CN41" s="453"/>
      <c r="CO41" s="453"/>
      <c r="CP41" s="453"/>
      <c r="CQ41" s="453"/>
      <c r="CR41" s="453"/>
      <c r="CS41" s="453"/>
      <c r="CT41" s="453"/>
      <c r="CU41" s="453"/>
      <c r="CV41" s="453"/>
      <c r="CW41" s="453"/>
      <c r="CX41" s="453"/>
      <c r="CY41" s="453"/>
      <c r="CZ41" s="453"/>
      <c r="DA41" s="453"/>
    </row>
    <row r="42" spans="24:105" s="37" customFormat="1" ht="6" customHeight="1"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</row>
    <row r="43" spans="1:105" s="37" customFormat="1" ht="14.25">
      <c r="A43" s="423" t="s">
        <v>153</v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23"/>
      <c r="AP43" s="430"/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  <c r="BA43" s="430"/>
      <c r="BB43" s="430"/>
      <c r="BC43" s="430"/>
      <c r="BD43" s="430"/>
      <c r="BE43" s="430"/>
      <c r="BF43" s="430"/>
      <c r="BG43" s="430"/>
      <c r="BH43" s="430"/>
      <c r="BI43" s="430"/>
      <c r="BJ43" s="430"/>
      <c r="BK43" s="430"/>
      <c r="BL43" s="430"/>
      <c r="BM43" s="430"/>
      <c r="BN43" s="430"/>
      <c r="BO43" s="430"/>
      <c r="BP43" s="430"/>
      <c r="BQ43" s="430"/>
      <c r="BR43" s="430"/>
      <c r="BS43" s="430"/>
      <c r="BT43" s="430"/>
      <c r="BU43" s="430"/>
      <c r="BV43" s="430"/>
      <c r="BW43" s="430"/>
      <c r="BX43" s="430"/>
      <c r="BY43" s="430"/>
      <c r="BZ43" s="430"/>
      <c r="CA43" s="430"/>
      <c r="CB43" s="430"/>
      <c r="CC43" s="430"/>
      <c r="CD43" s="430"/>
      <c r="CE43" s="430"/>
      <c r="CF43" s="430"/>
      <c r="CG43" s="430"/>
      <c r="CH43" s="430"/>
      <c r="CI43" s="430"/>
      <c r="CJ43" s="430"/>
      <c r="CK43" s="430"/>
      <c r="CL43" s="430"/>
      <c r="CM43" s="430"/>
      <c r="CN43" s="430"/>
      <c r="CO43" s="430"/>
      <c r="CP43" s="430"/>
      <c r="CQ43" s="430"/>
      <c r="CR43" s="430"/>
      <c r="CS43" s="430"/>
      <c r="CT43" s="430"/>
      <c r="CU43" s="430"/>
      <c r="CV43" s="430"/>
      <c r="CW43" s="430"/>
      <c r="CX43" s="430"/>
      <c r="CY43" s="430"/>
      <c r="CZ43" s="430"/>
      <c r="DA43" s="430"/>
    </row>
    <row r="44" ht="10.5" customHeight="1"/>
    <row r="45" spans="1:105" s="39" customFormat="1" ht="45" customHeight="1">
      <c r="A45" s="264" t="s">
        <v>154</v>
      </c>
      <c r="B45" s="265"/>
      <c r="C45" s="265"/>
      <c r="D45" s="265"/>
      <c r="E45" s="265"/>
      <c r="F45" s="265"/>
      <c r="G45" s="266"/>
      <c r="H45" s="264" t="s">
        <v>4</v>
      </c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6"/>
      <c r="BD45" s="264" t="s">
        <v>54</v>
      </c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6"/>
      <c r="BT45" s="264" t="s">
        <v>180</v>
      </c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6"/>
      <c r="CJ45" s="264" t="s">
        <v>181</v>
      </c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6"/>
    </row>
    <row r="46" spans="1:105" s="40" customFormat="1" ht="12.75">
      <c r="A46" s="267">
        <v>1</v>
      </c>
      <c r="B46" s="267"/>
      <c r="C46" s="267"/>
      <c r="D46" s="267"/>
      <c r="E46" s="267"/>
      <c r="F46" s="267"/>
      <c r="G46" s="267"/>
      <c r="H46" s="267">
        <v>2</v>
      </c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>
        <v>3</v>
      </c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>
        <v>4</v>
      </c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>
        <v>5</v>
      </c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</row>
    <row r="47" spans="1:105" s="41" customFormat="1" ht="15" customHeight="1">
      <c r="A47" s="261"/>
      <c r="B47" s="261"/>
      <c r="C47" s="261"/>
      <c r="D47" s="261"/>
      <c r="E47" s="261"/>
      <c r="F47" s="261"/>
      <c r="G47" s="261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439"/>
      <c r="AU47" s="439"/>
      <c r="AV47" s="439"/>
      <c r="AW47" s="439"/>
      <c r="AX47" s="439"/>
      <c r="AY47" s="439"/>
      <c r="AZ47" s="439"/>
      <c r="BA47" s="439"/>
      <c r="BB47" s="439"/>
      <c r="BC47" s="439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  <c r="CS47" s="262"/>
      <c r="CT47" s="262"/>
      <c r="CU47" s="262"/>
      <c r="CV47" s="262"/>
      <c r="CW47" s="262"/>
      <c r="CX47" s="262"/>
      <c r="CY47" s="262"/>
      <c r="CZ47" s="262"/>
      <c r="DA47" s="262"/>
    </row>
    <row r="48" spans="1:105" s="41" customFormat="1" ht="15" customHeight="1">
      <c r="A48" s="261"/>
      <c r="B48" s="261"/>
      <c r="C48" s="261"/>
      <c r="D48" s="261"/>
      <c r="E48" s="261"/>
      <c r="F48" s="261"/>
      <c r="G48" s="261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</row>
    <row r="49" spans="1:105" s="41" customFormat="1" ht="15" customHeight="1">
      <c r="A49" s="261"/>
      <c r="B49" s="261"/>
      <c r="C49" s="261"/>
      <c r="D49" s="261"/>
      <c r="E49" s="261"/>
      <c r="F49" s="261"/>
      <c r="G49" s="261"/>
      <c r="H49" s="440" t="s">
        <v>155</v>
      </c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1"/>
      <c r="BD49" s="262" t="s">
        <v>139</v>
      </c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 t="s">
        <v>139</v>
      </c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2"/>
      <c r="CU49" s="262"/>
      <c r="CV49" s="262"/>
      <c r="CW49" s="262"/>
      <c r="CX49" s="262"/>
      <c r="CY49" s="262"/>
      <c r="CZ49" s="262"/>
      <c r="DA49" s="262"/>
    </row>
    <row r="50" s="34" customFormat="1" ht="12" customHeight="1"/>
    <row r="51" spans="1:105" s="37" customFormat="1" ht="14.25">
      <c r="A51" s="263" t="s">
        <v>182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</row>
    <row r="52" ht="6" customHeight="1"/>
    <row r="53" spans="1:105" s="37" customFormat="1" ht="14.25">
      <c r="A53" s="37" t="s">
        <v>152</v>
      </c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3"/>
      <c r="BY53" s="453"/>
      <c r="BZ53" s="453"/>
      <c r="CA53" s="453"/>
      <c r="CB53" s="453"/>
      <c r="CC53" s="453"/>
      <c r="CD53" s="453"/>
      <c r="CE53" s="453"/>
      <c r="CF53" s="453"/>
      <c r="CG53" s="453"/>
      <c r="CH53" s="453"/>
      <c r="CI53" s="453"/>
      <c r="CJ53" s="453"/>
      <c r="CK53" s="453"/>
      <c r="CL53" s="453"/>
      <c r="CM53" s="453"/>
      <c r="CN53" s="453"/>
      <c r="CO53" s="453"/>
      <c r="CP53" s="453"/>
      <c r="CQ53" s="453"/>
      <c r="CR53" s="453"/>
      <c r="CS53" s="453"/>
      <c r="CT53" s="453"/>
      <c r="CU53" s="453"/>
      <c r="CV53" s="453"/>
      <c r="CW53" s="453"/>
      <c r="CX53" s="453"/>
      <c r="CY53" s="453"/>
      <c r="CZ53" s="453"/>
      <c r="DA53" s="453"/>
    </row>
    <row r="54" spans="24:105" s="37" customFormat="1" ht="6" customHeight="1"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</row>
    <row r="55" spans="1:105" s="37" customFormat="1" ht="14.25">
      <c r="A55" s="423" t="s">
        <v>153</v>
      </c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30"/>
      <c r="AQ55" s="430"/>
      <c r="AR55" s="430"/>
      <c r="AS55" s="430"/>
      <c r="AT55" s="430"/>
      <c r="AU55" s="430"/>
      <c r="AV55" s="430"/>
      <c r="AW55" s="430"/>
      <c r="AX55" s="430"/>
      <c r="AY55" s="430"/>
      <c r="AZ55" s="430"/>
      <c r="BA55" s="430"/>
      <c r="BB55" s="430"/>
      <c r="BC55" s="430"/>
      <c r="BD55" s="430"/>
      <c r="BE55" s="430"/>
      <c r="BF55" s="430"/>
      <c r="BG55" s="430"/>
      <c r="BH55" s="430"/>
      <c r="BI55" s="430"/>
      <c r="BJ55" s="430"/>
      <c r="BK55" s="430"/>
      <c r="BL55" s="430"/>
      <c r="BM55" s="430"/>
      <c r="BN55" s="430"/>
      <c r="BO55" s="430"/>
      <c r="BP55" s="430"/>
      <c r="BQ55" s="430"/>
      <c r="BR55" s="430"/>
      <c r="BS55" s="430"/>
      <c r="BT55" s="430"/>
      <c r="BU55" s="430"/>
      <c r="BV55" s="430"/>
      <c r="BW55" s="430"/>
      <c r="BX55" s="430"/>
      <c r="BY55" s="430"/>
      <c r="BZ55" s="430"/>
      <c r="CA55" s="430"/>
      <c r="CB55" s="430"/>
      <c r="CC55" s="430"/>
      <c r="CD55" s="430"/>
      <c r="CE55" s="430"/>
      <c r="CF55" s="430"/>
      <c r="CG55" s="430"/>
      <c r="CH55" s="430"/>
      <c r="CI55" s="430"/>
      <c r="CJ55" s="430"/>
      <c r="CK55" s="430"/>
      <c r="CL55" s="430"/>
      <c r="CM55" s="430"/>
      <c r="CN55" s="430"/>
      <c r="CO55" s="430"/>
      <c r="CP55" s="430"/>
      <c r="CQ55" s="430"/>
      <c r="CR55" s="430"/>
      <c r="CS55" s="430"/>
      <c r="CT55" s="430"/>
      <c r="CU55" s="430"/>
      <c r="CV55" s="430"/>
      <c r="CW55" s="430"/>
      <c r="CX55" s="430"/>
      <c r="CY55" s="430"/>
      <c r="CZ55" s="430"/>
      <c r="DA55" s="430"/>
    </row>
    <row r="56" ht="10.5" customHeight="1"/>
    <row r="57" spans="1:105" s="39" customFormat="1" ht="55.5" customHeight="1">
      <c r="A57" s="264" t="s">
        <v>154</v>
      </c>
      <c r="B57" s="265"/>
      <c r="C57" s="265"/>
      <c r="D57" s="265"/>
      <c r="E57" s="265"/>
      <c r="F57" s="265"/>
      <c r="G57" s="266"/>
      <c r="H57" s="264" t="s">
        <v>42</v>
      </c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6"/>
      <c r="BD57" s="264" t="s">
        <v>43</v>
      </c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6"/>
      <c r="BT57" s="264" t="s">
        <v>183</v>
      </c>
      <c r="BU57" s="265"/>
      <c r="BV57" s="265"/>
      <c r="BW57" s="265"/>
      <c r="BX57" s="265"/>
      <c r="BY57" s="265"/>
      <c r="BZ57" s="265"/>
      <c r="CA57" s="265"/>
      <c r="CB57" s="265"/>
      <c r="CC57" s="265"/>
      <c r="CD57" s="266"/>
      <c r="CE57" s="264" t="s">
        <v>184</v>
      </c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65"/>
      <c r="CV57" s="265"/>
      <c r="CW57" s="265"/>
      <c r="CX57" s="265"/>
      <c r="CY57" s="265"/>
      <c r="CZ57" s="265"/>
      <c r="DA57" s="266"/>
    </row>
    <row r="58" spans="1:105" s="40" customFormat="1" ht="12.75">
      <c r="A58" s="267">
        <v>1</v>
      </c>
      <c r="B58" s="267"/>
      <c r="C58" s="267"/>
      <c r="D58" s="267"/>
      <c r="E58" s="267"/>
      <c r="F58" s="267"/>
      <c r="G58" s="267"/>
      <c r="H58" s="267">
        <v>2</v>
      </c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>
        <v>3</v>
      </c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>
        <v>4</v>
      </c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>
        <v>5</v>
      </c>
      <c r="CF58" s="267"/>
      <c r="CG58" s="267"/>
      <c r="CH58" s="267"/>
      <c r="CI58" s="267"/>
      <c r="CJ58" s="267"/>
      <c r="CK58" s="267"/>
      <c r="CL58" s="267"/>
      <c r="CM58" s="267"/>
      <c r="CN58" s="267"/>
      <c r="CO58" s="267"/>
      <c r="CP58" s="267"/>
      <c r="CQ58" s="267"/>
      <c r="CR58" s="267"/>
      <c r="CS58" s="267"/>
      <c r="CT58" s="267"/>
      <c r="CU58" s="267"/>
      <c r="CV58" s="267"/>
      <c r="CW58" s="267"/>
      <c r="CX58" s="267"/>
      <c r="CY58" s="267"/>
      <c r="CZ58" s="267"/>
      <c r="DA58" s="267"/>
    </row>
    <row r="59" spans="1:105" s="41" customFormat="1" ht="15" customHeight="1">
      <c r="A59" s="261"/>
      <c r="B59" s="261"/>
      <c r="C59" s="261"/>
      <c r="D59" s="261"/>
      <c r="E59" s="261"/>
      <c r="F59" s="261"/>
      <c r="G59" s="261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  <c r="AP59" s="439"/>
      <c r="AQ59" s="439"/>
      <c r="AR59" s="439"/>
      <c r="AS59" s="439"/>
      <c r="AT59" s="439"/>
      <c r="AU59" s="439"/>
      <c r="AV59" s="439"/>
      <c r="AW59" s="439"/>
      <c r="AX59" s="439"/>
      <c r="AY59" s="439"/>
      <c r="AZ59" s="439"/>
      <c r="BA59" s="439"/>
      <c r="BB59" s="439"/>
      <c r="BC59" s="439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</row>
    <row r="60" spans="1:105" s="41" customFormat="1" ht="15" customHeight="1">
      <c r="A60" s="261"/>
      <c r="B60" s="261"/>
      <c r="C60" s="261"/>
      <c r="D60" s="261"/>
      <c r="E60" s="261"/>
      <c r="F60" s="261"/>
      <c r="G60" s="261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39"/>
      <c r="AD60" s="439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  <c r="AP60" s="439"/>
      <c r="AQ60" s="439"/>
      <c r="AR60" s="439"/>
      <c r="AS60" s="439"/>
      <c r="AT60" s="439"/>
      <c r="AU60" s="439"/>
      <c r="AV60" s="439"/>
      <c r="AW60" s="439"/>
      <c r="AX60" s="439"/>
      <c r="AY60" s="439"/>
      <c r="AZ60" s="439"/>
      <c r="BA60" s="439"/>
      <c r="BB60" s="439"/>
      <c r="BC60" s="439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2"/>
      <c r="CS60" s="262"/>
      <c r="CT60" s="262"/>
      <c r="CU60" s="262"/>
      <c r="CV60" s="262"/>
      <c r="CW60" s="262"/>
      <c r="CX60" s="262"/>
      <c r="CY60" s="262"/>
      <c r="CZ60" s="262"/>
      <c r="DA60" s="262"/>
    </row>
    <row r="61" spans="1:105" s="41" customFormat="1" ht="15" customHeight="1">
      <c r="A61" s="261"/>
      <c r="B61" s="261"/>
      <c r="C61" s="261"/>
      <c r="D61" s="261"/>
      <c r="E61" s="261"/>
      <c r="F61" s="261"/>
      <c r="G61" s="261"/>
      <c r="H61" s="440" t="s">
        <v>155</v>
      </c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1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 t="s">
        <v>139</v>
      </c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262"/>
      <c r="CH61" s="262"/>
      <c r="CI61" s="262"/>
      <c r="CJ61" s="262"/>
      <c r="CK61" s="262"/>
      <c r="CL61" s="262"/>
      <c r="CM61" s="262"/>
      <c r="CN61" s="262"/>
      <c r="CO61" s="262"/>
      <c r="CP61" s="262"/>
      <c r="CQ61" s="262"/>
      <c r="CR61" s="262"/>
      <c r="CS61" s="262"/>
      <c r="CT61" s="262"/>
      <c r="CU61" s="262"/>
      <c r="CV61" s="262"/>
      <c r="CW61" s="262"/>
      <c r="CX61" s="262"/>
      <c r="CY61" s="262"/>
      <c r="CZ61" s="262"/>
      <c r="DA61" s="262"/>
    </row>
    <row r="63" spans="1:105" s="37" customFormat="1" ht="14.25">
      <c r="A63" s="263" t="s">
        <v>185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</row>
    <row r="64" ht="6" customHeight="1"/>
    <row r="65" spans="1:105" s="37" customFormat="1" ht="14.25">
      <c r="A65" s="37" t="s">
        <v>152</v>
      </c>
      <c r="X65" s="453"/>
      <c r="Y65" s="453"/>
      <c r="Z65" s="453"/>
      <c r="AA65" s="453"/>
      <c r="AB65" s="453"/>
      <c r="AC65" s="453"/>
      <c r="AD65" s="453"/>
      <c r="AE65" s="453"/>
      <c r="AF65" s="453"/>
      <c r="AG65" s="453"/>
      <c r="AH65" s="453"/>
      <c r="AI65" s="453"/>
      <c r="AJ65" s="453"/>
      <c r="AK65" s="453"/>
      <c r="AL65" s="453"/>
      <c r="AM65" s="453"/>
      <c r="AN65" s="453"/>
      <c r="AO65" s="453"/>
      <c r="AP65" s="453"/>
      <c r="AQ65" s="453"/>
      <c r="AR65" s="453"/>
      <c r="AS65" s="453"/>
      <c r="AT65" s="453"/>
      <c r="AU65" s="453"/>
      <c r="AV65" s="453"/>
      <c r="AW65" s="453"/>
      <c r="AX65" s="453"/>
      <c r="AY65" s="453"/>
      <c r="AZ65" s="453"/>
      <c r="BA65" s="453"/>
      <c r="BB65" s="453"/>
      <c r="BC65" s="453"/>
      <c r="BD65" s="453"/>
      <c r="BE65" s="453"/>
      <c r="BF65" s="453"/>
      <c r="BG65" s="453"/>
      <c r="BH65" s="453"/>
      <c r="BI65" s="453"/>
      <c r="BJ65" s="453"/>
      <c r="BK65" s="453"/>
      <c r="BL65" s="453"/>
      <c r="BM65" s="453"/>
      <c r="BN65" s="453"/>
      <c r="BO65" s="453"/>
      <c r="BP65" s="453"/>
      <c r="BQ65" s="453"/>
      <c r="BR65" s="453"/>
      <c r="BS65" s="453"/>
      <c r="BT65" s="453"/>
      <c r="BU65" s="453"/>
      <c r="BV65" s="453"/>
      <c r="BW65" s="453"/>
      <c r="BX65" s="453"/>
      <c r="BY65" s="453"/>
      <c r="BZ65" s="453"/>
      <c r="CA65" s="453"/>
      <c r="CB65" s="453"/>
      <c r="CC65" s="453"/>
      <c r="CD65" s="453"/>
      <c r="CE65" s="453"/>
      <c r="CF65" s="453"/>
      <c r="CG65" s="453"/>
      <c r="CH65" s="453"/>
      <c r="CI65" s="453"/>
      <c r="CJ65" s="453"/>
      <c r="CK65" s="453"/>
      <c r="CL65" s="453"/>
      <c r="CM65" s="453"/>
      <c r="CN65" s="453"/>
      <c r="CO65" s="453"/>
      <c r="CP65" s="453"/>
      <c r="CQ65" s="453"/>
      <c r="CR65" s="453"/>
      <c r="CS65" s="453"/>
      <c r="CT65" s="453"/>
      <c r="CU65" s="453"/>
      <c r="CV65" s="453"/>
      <c r="CW65" s="453"/>
      <c r="CX65" s="453"/>
      <c r="CY65" s="453"/>
      <c r="CZ65" s="453"/>
      <c r="DA65" s="453"/>
    </row>
    <row r="66" spans="24:105" s="37" customFormat="1" ht="6" customHeight="1"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</row>
    <row r="67" spans="1:105" s="37" customFormat="1" ht="14.25">
      <c r="A67" s="423" t="s">
        <v>153</v>
      </c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30"/>
      <c r="AQ67" s="430"/>
      <c r="AR67" s="430"/>
      <c r="AS67" s="430"/>
      <c r="AT67" s="430"/>
      <c r="AU67" s="430"/>
      <c r="AV67" s="430"/>
      <c r="AW67" s="430"/>
      <c r="AX67" s="430"/>
      <c r="AY67" s="430"/>
      <c r="AZ67" s="430"/>
      <c r="BA67" s="430"/>
      <c r="BB67" s="430"/>
      <c r="BC67" s="430"/>
      <c r="BD67" s="430"/>
      <c r="BE67" s="430"/>
      <c r="BF67" s="430"/>
      <c r="BG67" s="430"/>
      <c r="BH67" s="430"/>
      <c r="BI67" s="430"/>
      <c r="BJ67" s="430"/>
      <c r="BK67" s="430"/>
      <c r="BL67" s="430"/>
      <c r="BM67" s="430"/>
      <c r="BN67" s="430"/>
      <c r="BO67" s="430"/>
      <c r="BP67" s="430"/>
      <c r="BQ67" s="430"/>
      <c r="BR67" s="430"/>
      <c r="BS67" s="430"/>
      <c r="BT67" s="430"/>
      <c r="BU67" s="430"/>
      <c r="BV67" s="430"/>
      <c r="BW67" s="430"/>
      <c r="BX67" s="430"/>
      <c r="BY67" s="430"/>
      <c r="BZ67" s="430"/>
      <c r="CA67" s="430"/>
      <c r="CB67" s="430"/>
      <c r="CC67" s="430"/>
      <c r="CD67" s="430"/>
      <c r="CE67" s="430"/>
      <c r="CF67" s="430"/>
      <c r="CG67" s="430"/>
      <c r="CH67" s="430"/>
      <c r="CI67" s="430"/>
      <c r="CJ67" s="430"/>
      <c r="CK67" s="430"/>
      <c r="CL67" s="430"/>
      <c r="CM67" s="430"/>
      <c r="CN67" s="430"/>
      <c r="CO67" s="430"/>
      <c r="CP67" s="430"/>
      <c r="CQ67" s="430"/>
      <c r="CR67" s="430"/>
      <c r="CS67" s="430"/>
      <c r="CT67" s="430"/>
      <c r="CU67" s="430"/>
      <c r="CV67" s="430"/>
      <c r="CW67" s="430"/>
      <c r="CX67" s="430"/>
      <c r="CY67" s="430"/>
      <c r="CZ67" s="430"/>
      <c r="DA67" s="430"/>
    </row>
    <row r="68" ht="10.5" customHeight="1"/>
    <row r="69" spans="1:105" s="39" customFormat="1" ht="45" customHeight="1">
      <c r="A69" s="264" t="s">
        <v>154</v>
      </c>
      <c r="B69" s="265"/>
      <c r="C69" s="265"/>
      <c r="D69" s="265"/>
      <c r="E69" s="265"/>
      <c r="F69" s="265"/>
      <c r="G69" s="266"/>
      <c r="H69" s="264" t="s">
        <v>4</v>
      </c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6"/>
      <c r="BD69" s="264" t="s">
        <v>54</v>
      </c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6"/>
      <c r="BT69" s="264" t="s">
        <v>180</v>
      </c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6"/>
      <c r="CJ69" s="264" t="s">
        <v>181</v>
      </c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6"/>
    </row>
    <row r="70" spans="1:105" s="40" customFormat="1" ht="12.75">
      <c r="A70" s="267">
        <v>1</v>
      </c>
      <c r="B70" s="267"/>
      <c r="C70" s="267"/>
      <c r="D70" s="267"/>
      <c r="E70" s="267"/>
      <c r="F70" s="267"/>
      <c r="G70" s="267"/>
      <c r="H70" s="267">
        <v>2</v>
      </c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>
        <v>3</v>
      </c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>
        <v>4</v>
      </c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>
        <v>5</v>
      </c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</row>
    <row r="71" spans="1:105" s="41" customFormat="1" ht="15" customHeight="1">
      <c r="A71" s="261"/>
      <c r="B71" s="261"/>
      <c r="C71" s="261"/>
      <c r="D71" s="261"/>
      <c r="E71" s="261"/>
      <c r="F71" s="261"/>
      <c r="G71" s="26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  <c r="AP71" s="439"/>
      <c r="AQ71" s="439"/>
      <c r="AR71" s="439"/>
      <c r="AS71" s="439"/>
      <c r="AT71" s="439"/>
      <c r="AU71" s="439"/>
      <c r="AV71" s="439"/>
      <c r="AW71" s="439"/>
      <c r="AX71" s="439"/>
      <c r="AY71" s="439"/>
      <c r="AZ71" s="439"/>
      <c r="BA71" s="439"/>
      <c r="BB71" s="439"/>
      <c r="BC71" s="439"/>
      <c r="BD71" s="262"/>
      <c r="BE71" s="262"/>
      <c r="BF71" s="262"/>
      <c r="BG71" s="262"/>
      <c r="BH71" s="262"/>
      <c r="BI71" s="262"/>
      <c r="BJ71" s="262"/>
      <c r="BK71" s="262"/>
      <c r="BL71" s="262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262"/>
      <c r="CS71" s="262"/>
      <c r="CT71" s="262"/>
      <c r="CU71" s="262"/>
      <c r="CV71" s="262"/>
      <c r="CW71" s="262"/>
      <c r="CX71" s="262"/>
      <c r="CY71" s="262"/>
      <c r="CZ71" s="262"/>
      <c r="DA71" s="262"/>
    </row>
    <row r="72" spans="1:105" s="41" customFormat="1" ht="15" customHeight="1">
      <c r="A72" s="261"/>
      <c r="B72" s="261"/>
      <c r="C72" s="261"/>
      <c r="D72" s="261"/>
      <c r="E72" s="261"/>
      <c r="F72" s="261"/>
      <c r="G72" s="261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  <c r="AP72" s="439"/>
      <c r="AQ72" s="439"/>
      <c r="AR72" s="439"/>
      <c r="AS72" s="439"/>
      <c r="AT72" s="439"/>
      <c r="AU72" s="439"/>
      <c r="AV72" s="439"/>
      <c r="AW72" s="439"/>
      <c r="AX72" s="439"/>
      <c r="AY72" s="439"/>
      <c r="AZ72" s="439"/>
      <c r="BA72" s="439"/>
      <c r="BB72" s="439"/>
      <c r="BC72" s="439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2"/>
      <c r="CH72" s="262"/>
      <c r="CI72" s="262"/>
      <c r="CJ72" s="262"/>
      <c r="CK72" s="262"/>
      <c r="CL72" s="262"/>
      <c r="CM72" s="262"/>
      <c r="CN72" s="262"/>
      <c r="CO72" s="262"/>
      <c r="CP72" s="262"/>
      <c r="CQ72" s="262"/>
      <c r="CR72" s="262"/>
      <c r="CS72" s="262"/>
      <c r="CT72" s="262"/>
      <c r="CU72" s="262"/>
      <c r="CV72" s="262"/>
      <c r="CW72" s="262"/>
      <c r="CX72" s="262"/>
      <c r="CY72" s="262"/>
      <c r="CZ72" s="262"/>
      <c r="DA72" s="262"/>
    </row>
    <row r="73" spans="1:105" s="41" customFormat="1" ht="15" customHeight="1">
      <c r="A73" s="261"/>
      <c r="B73" s="261"/>
      <c r="C73" s="261"/>
      <c r="D73" s="261"/>
      <c r="E73" s="261"/>
      <c r="F73" s="261"/>
      <c r="G73" s="261"/>
      <c r="H73" s="440" t="s">
        <v>155</v>
      </c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  <c r="AS73" s="440"/>
      <c r="AT73" s="440"/>
      <c r="AU73" s="440"/>
      <c r="AV73" s="440"/>
      <c r="AW73" s="440"/>
      <c r="AX73" s="440"/>
      <c r="AY73" s="440"/>
      <c r="AZ73" s="440"/>
      <c r="BA73" s="440"/>
      <c r="BB73" s="440"/>
      <c r="BC73" s="441"/>
      <c r="BD73" s="262" t="s">
        <v>139</v>
      </c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 t="s">
        <v>139</v>
      </c>
      <c r="BU73" s="262"/>
      <c r="BV73" s="262"/>
      <c r="BW73" s="262"/>
      <c r="BX73" s="262"/>
      <c r="BY73" s="262"/>
      <c r="BZ73" s="262"/>
      <c r="CA73" s="262"/>
      <c r="CB73" s="262"/>
      <c r="CC73" s="262"/>
      <c r="CD73" s="262"/>
      <c r="CE73" s="262"/>
      <c r="CF73" s="262"/>
      <c r="CG73" s="262"/>
      <c r="CH73" s="262"/>
      <c r="CI73" s="262"/>
      <c r="CJ73" s="262"/>
      <c r="CK73" s="262"/>
      <c r="CL73" s="262"/>
      <c r="CM73" s="262"/>
      <c r="CN73" s="262"/>
      <c r="CO73" s="262"/>
      <c r="CP73" s="262"/>
      <c r="CQ73" s="262"/>
      <c r="CR73" s="262"/>
      <c r="CS73" s="262"/>
      <c r="CT73" s="262"/>
      <c r="CU73" s="262"/>
      <c r="CV73" s="262"/>
      <c r="CW73" s="262"/>
      <c r="CX73" s="262"/>
      <c r="CY73" s="262"/>
      <c r="CZ73" s="262"/>
      <c r="DA73" s="262"/>
    </row>
    <row r="75" spans="1:105" s="37" customFormat="1" ht="27" customHeight="1">
      <c r="A75" s="445" t="s">
        <v>186</v>
      </c>
      <c r="B75" s="445"/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5"/>
      <c r="AL75" s="445"/>
      <c r="AM75" s="445"/>
      <c r="AN75" s="445"/>
      <c r="AO75" s="445"/>
      <c r="AP75" s="445"/>
      <c r="AQ75" s="445"/>
      <c r="AR75" s="445"/>
      <c r="AS75" s="445"/>
      <c r="AT75" s="445"/>
      <c r="AU75" s="445"/>
      <c r="AV75" s="445"/>
      <c r="AW75" s="445"/>
      <c r="AX75" s="445"/>
      <c r="AY75" s="445"/>
      <c r="AZ75" s="445"/>
      <c r="BA75" s="445"/>
      <c r="BB75" s="445"/>
      <c r="BC75" s="445"/>
      <c r="BD75" s="445"/>
      <c r="BE75" s="445"/>
      <c r="BF75" s="445"/>
      <c r="BG75" s="445"/>
      <c r="BH75" s="445"/>
      <c r="BI75" s="445"/>
      <c r="BJ75" s="445"/>
      <c r="BK75" s="445"/>
      <c r="BL75" s="445"/>
      <c r="BM75" s="445"/>
      <c r="BN75" s="445"/>
      <c r="BO75" s="445"/>
      <c r="BP75" s="445"/>
      <c r="BQ75" s="445"/>
      <c r="BR75" s="445"/>
      <c r="BS75" s="445"/>
      <c r="BT75" s="445"/>
      <c r="BU75" s="445"/>
      <c r="BV75" s="445"/>
      <c r="BW75" s="445"/>
      <c r="BX75" s="445"/>
      <c r="BY75" s="445"/>
      <c r="BZ75" s="445"/>
      <c r="CA75" s="445"/>
      <c r="CB75" s="445"/>
      <c r="CC75" s="445"/>
      <c r="CD75" s="445"/>
      <c r="CE75" s="445"/>
      <c r="CF75" s="445"/>
      <c r="CG75" s="445"/>
      <c r="CH75" s="445"/>
      <c r="CI75" s="445"/>
      <c r="CJ75" s="445"/>
      <c r="CK75" s="445"/>
      <c r="CL75" s="445"/>
      <c r="CM75" s="445"/>
      <c r="CN75" s="445"/>
      <c r="CO75" s="445"/>
      <c r="CP75" s="445"/>
      <c r="CQ75" s="445"/>
      <c r="CR75" s="445"/>
      <c r="CS75" s="445"/>
      <c r="CT75" s="445"/>
      <c r="CU75" s="445"/>
      <c r="CV75" s="445"/>
      <c r="CW75" s="445"/>
      <c r="CX75" s="445"/>
      <c r="CY75" s="445"/>
      <c r="CZ75" s="445"/>
      <c r="DA75" s="445"/>
    </row>
    <row r="76" ht="6" customHeight="1"/>
    <row r="77" spans="1:105" s="37" customFormat="1" ht="14.25">
      <c r="A77" s="37" t="s">
        <v>152</v>
      </c>
      <c r="X77" s="453"/>
      <c r="Y77" s="453"/>
      <c r="Z77" s="453"/>
      <c r="AA77" s="453"/>
      <c r="AB77" s="453"/>
      <c r="AC77" s="453"/>
      <c r="AD77" s="453"/>
      <c r="AE77" s="453"/>
      <c r="AF77" s="453"/>
      <c r="AG77" s="453"/>
      <c r="AH77" s="453"/>
      <c r="AI77" s="453"/>
      <c r="AJ77" s="453"/>
      <c r="AK77" s="453"/>
      <c r="AL77" s="453"/>
      <c r="AM77" s="453"/>
      <c r="AN77" s="453"/>
      <c r="AO77" s="453"/>
      <c r="AP77" s="453"/>
      <c r="AQ77" s="453"/>
      <c r="AR77" s="453"/>
      <c r="AS77" s="453"/>
      <c r="AT77" s="453"/>
      <c r="AU77" s="453"/>
      <c r="AV77" s="453"/>
      <c r="AW77" s="453"/>
      <c r="AX77" s="453"/>
      <c r="AY77" s="453"/>
      <c r="AZ77" s="453"/>
      <c r="BA77" s="453"/>
      <c r="BB77" s="453"/>
      <c r="BC77" s="453"/>
      <c r="BD77" s="453"/>
      <c r="BE77" s="453"/>
      <c r="BF77" s="453"/>
      <c r="BG77" s="453"/>
      <c r="BH77" s="453"/>
      <c r="BI77" s="453"/>
      <c r="BJ77" s="453"/>
      <c r="BK77" s="453"/>
      <c r="BL77" s="453"/>
      <c r="BM77" s="453"/>
      <c r="BN77" s="453"/>
      <c r="BO77" s="453"/>
      <c r="BP77" s="453"/>
      <c r="BQ77" s="453"/>
      <c r="BR77" s="453"/>
      <c r="BS77" s="453"/>
      <c r="BT77" s="453"/>
      <c r="BU77" s="453"/>
      <c r="BV77" s="453"/>
      <c r="BW77" s="453"/>
      <c r="BX77" s="453"/>
      <c r="BY77" s="453"/>
      <c r="BZ77" s="453"/>
      <c r="CA77" s="453"/>
      <c r="CB77" s="453"/>
      <c r="CC77" s="453"/>
      <c r="CD77" s="453"/>
      <c r="CE77" s="453"/>
      <c r="CF77" s="453"/>
      <c r="CG77" s="453"/>
      <c r="CH77" s="453"/>
      <c r="CI77" s="453"/>
      <c r="CJ77" s="453"/>
      <c r="CK77" s="453"/>
      <c r="CL77" s="453"/>
      <c r="CM77" s="453"/>
      <c r="CN77" s="453"/>
      <c r="CO77" s="453"/>
      <c r="CP77" s="453"/>
      <c r="CQ77" s="453"/>
      <c r="CR77" s="453"/>
      <c r="CS77" s="453"/>
      <c r="CT77" s="453"/>
      <c r="CU77" s="453"/>
      <c r="CV77" s="453"/>
      <c r="CW77" s="453"/>
      <c r="CX77" s="453"/>
      <c r="CY77" s="453"/>
      <c r="CZ77" s="453"/>
      <c r="DA77" s="453"/>
    </row>
    <row r="78" spans="24:105" s="37" customFormat="1" ht="6" customHeight="1"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</row>
    <row r="79" spans="1:105" s="37" customFormat="1" ht="14.25">
      <c r="A79" s="423" t="s">
        <v>153</v>
      </c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3"/>
      <c r="AD79" s="423"/>
      <c r="AE79" s="423"/>
      <c r="AF79" s="423"/>
      <c r="AG79" s="423"/>
      <c r="AH79" s="423"/>
      <c r="AI79" s="423"/>
      <c r="AJ79" s="423"/>
      <c r="AK79" s="423"/>
      <c r="AL79" s="423"/>
      <c r="AM79" s="423"/>
      <c r="AN79" s="423"/>
      <c r="AO79" s="423"/>
      <c r="AP79" s="430"/>
      <c r="AQ79" s="430"/>
      <c r="AR79" s="430"/>
      <c r="AS79" s="430"/>
      <c r="AT79" s="430"/>
      <c r="AU79" s="430"/>
      <c r="AV79" s="430"/>
      <c r="AW79" s="430"/>
      <c r="AX79" s="430"/>
      <c r="AY79" s="430"/>
      <c r="AZ79" s="430"/>
      <c r="BA79" s="430"/>
      <c r="BB79" s="430"/>
      <c r="BC79" s="430"/>
      <c r="BD79" s="430"/>
      <c r="BE79" s="430"/>
      <c r="BF79" s="430"/>
      <c r="BG79" s="430"/>
      <c r="BH79" s="430"/>
      <c r="BI79" s="430"/>
      <c r="BJ79" s="430"/>
      <c r="BK79" s="430"/>
      <c r="BL79" s="430"/>
      <c r="BM79" s="430"/>
      <c r="BN79" s="430"/>
      <c r="BO79" s="430"/>
      <c r="BP79" s="430"/>
      <c r="BQ79" s="430"/>
      <c r="BR79" s="430"/>
      <c r="BS79" s="430"/>
      <c r="BT79" s="430"/>
      <c r="BU79" s="430"/>
      <c r="BV79" s="430"/>
      <c r="BW79" s="430"/>
      <c r="BX79" s="430"/>
      <c r="BY79" s="430"/>
      <c r="BZ79" s="430"/>
      <c r="CA79" s="430"/>
      <c r="CB79" s="430"/>
      <c r="CC79" s="430"/>
      <c r="CD79" s="430"/>
      <c r="CE79" s="430"/>
      <c r="CF79" s="430"/>
      <c r="CG79" s="430"/>
      <c r="CH79" s="430"/>
      <c r="CI79" s="430"/>
      <c r="CJ79" s="430"/>
      <c r="CK79" s="430"/>
      <c r="CL79" s="430"/>
      <c r="CM79" s="430"/>
      <c r="CN79" s="430"/>
      <c r="CO79" s="430"/>
      <c r="CP79" s="430"/>
      <c r="CQ79" s="430"/>
      <c r="CR79" s="430"/>
      <c r="CS79" s="430"/>
      <c r="CT79" s="430"/>
      <c r="CU79" s="430"/>
      <c r="CV79" s="430"/>
      <c r="CW79" s="430"/>
      <c r="CX79" s="430"/>
      <c r="CY79" s="430"/>
      <c r="CZ79" s="430"/>
      <c r="DA79" s="430"/>
    </row>
    <row r="80" ht="10.5" customHeight="1"/>
    <row r="81" spans="1:105" s="39" customFormat="1" ht="45" customHeight="1">
      <c r="A81" s="264" t="s">
        <v>154</v>
      </c>
      <c r="B81" s="265"/>
      <c r="C81" s="265"/>
      <c r="D81" s="265"/>
      <c r="E81" s="265"/>
      <c r="F81" s="265"/>
      <c r="G81" s="266"/>
      <c r="H81" s="264" t="s">
        <v>4</v>
      </c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6"/>
      <c r="BD81" s="264" t="s">
        <v>54</v>
      </c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6"/>
      <c r="BT81" s="264" t="s">
        <v>180</v>
      </c>
      <c r="BU81" s="265"/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CG81" s="265"/>
      <c r="CH81" s="265"/>
      <c r="CI81" s="266"/>
      <c r="CJ81" s="264" t="s">
        <v>181</v>
      </c>
      <c r="CK81" s="265"/>
      <c r="CL81" s="265"/>
      <c r="CM81" s="265"/>
      <c r="CN81" s="265"/>
      <c r="CO81" s="265"/>
      <c r="CP81" s="265"/>
      <c r="CQ81" s="265"/>
      <c r="CR81" s="265"/>
      <c r="CS81" s="265"/>
      <c r="CT81" s="265"/>
      <c r="CU81" s="265"/>
      <c r="CV81" s="265"/>
      <c r="CW81" s="265"/>
      <c r="CX81" s="265"/>
      <c r="CY81" s="265"/>
      <c r="CZ81" s="265"/>
      <c r="DA81" s="266"/>
    </row>
    <row r="82" spans="1:105" s="40" customFormat="1" ht="12.75">
      <c r="A82" s="267">
        <v>1</v>
      </c>
      <c r="B82" s="267"/>
      <c r="C82" s="267"/>
      <c r="D82" s="267"/>
      <c r="E82" s="267"/>
      <c r="F82" s="267"/>
      <c r="G82" s="267"/>
      <c r="H82" s="267">
        <v>2</v>
      </c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>
        <v>3</v>
      </c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>
        <v>4</v>
      </c>
      <c r="BU82" s="267"/>
      <c r="BV82" s="267"/>
      <c r="BW82" s="267"/>
      <c r="BX82" s="267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>
        <v>5</v>
      </c>
      <c r="CK82" s="267"/>
      <c r="CL82" s="267"/>
      <c r="CM82" s="267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7"/>
    </row>
    <row r="83" spans="1:105" s="41" customFormat="1" ht="15" customHeight="1">
      <c r="A83" s="261"/>
      <c r="B83" s="261"/>
      <c r="C83" s="261"/>
      <c r="D83" s="261"/>
      <c r="E83" s="261"/>
      <c r="F83" s="261"/>
      <c r="G83" s="261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39"/>
      <c r="AL83" s="439"/>
      <c r="AM83" s="439"/>
      <c r="AN83" s="439"/>
      <c r="AO83" s="439"/>
      <c r="AP83" s="439"/>
      <c r="AQ83" s="439"/>
      <c r="AR83" s="439"/>
      <c r="AS83" s="439"/>
      <c r="AT83" s="439"/>
      <c r="AU83" s="439"/>
      <c r="AV83" s="439"/>
      <c r="AW83" s="439"/>
      <c r="AX83" s="439"/>
      <c r="AY83" s="439"/>
      <c r="AZ83" s="439"/>
      <c r="BA83" s="439"/>
      <c r="BB83" s="439"/>
      <c r="BC83" s="439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2"/>
      <c r="CD83" s="262"/>
      <c r="CE83" s="262"/>
      <c r="CF83" s="262"/>
      <c r="CG83" s="262"/>
      <c r="CH83" s="262"/>
      <c r="CI83" s="262"/>
      <c r="CJ83" s="262"/>
      <c r="CK83" s="262"/>
      <c r="CL83" s="262"/>
      <c r="CM83" s="262"/>
      <c r="CN83" s="262"/>
      <c r="CO83" s="262"/>
      <c r="CP83" s="262"/>
      <c r="CQ83" s="262"/>
      <c r="CR83" s="262"/>
      <c r="CS83" s="262"/>
      <c r="CT83" s="262"/>
      <c r="CU83" s="262"/>
      <c r="CV83" s="262"/>
      <c r="CW83" s="262"/>
      <c r="CX83" s="262"/>
      <c r="CY83" s="262"/>
      <c r="CZ83" s="262"/>
      <c r="DA83" s="262"/>
    </row>
    <row r="84" spans="1:105" s="41" customFormat="1" ht="15" customHeight="1">
      <c r="A84" s="261"/>
      <c r="B84" s="261"/>
      <c r="C84" s="261"/>
      <c r="D84" s="261"/>
      <c r="E84" s="261"/>
      <c r="F84" s="261"/>
      <c r="G84" s="261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39"/>
      <c r="W84" s="439"/>
      <c r="X84" s="439"/>
      <c r="Y84" s="439"/>
      <c r="Z84" s="439"/>
      <c r="AA84" s="439"/>
      <c r="AB84" s="439"/>
      <c r="AC84" s="439"/>
      <c r="AD84" s="439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  <c r="AP84" s="439"/>
      <c r="AQ84" s="439"/>
      <c r="AR84" s="439"/>
      <c r="AS84" s="439"/>
      <c r="AT84" s="439"/>
      <c r="AU84" s="439"/>
      <c r="AV84" s="439"/>
      <c r="AW84" s="439"/>
      <c r="AX84" s="439"/>
      <c r="AY84" s="439"/>
      <c r="AZ84" s="439"/>
      <c r="BA84" s="439"/>
      <c r="BB84" s="439"/>
      <c r="BC84" s="439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  <c r="CK84" s="262"/>
      <c r="CL84" s="262"/>
      <c r="CM84" s="262"/>
      <c r="CN84" s="262"/>
      <c r="CO84" s="262"/>
      <c r="CP84" s="262"/>
      <c r="CQ84" s="262"/>
      <c r="CR84" s="262"/>
      <c r="CS84" s="262"/>
      <c r="CT84" s="262"/>
      <c r="CU84" s="262"/>
      <c r="CV84" s="262"/>
      <c r="CW84" s="262"/>
      <c r="CX84" s="262"/>
      <c r="CY84" s="262"/>
      <c r="CZ84" s="262"/>
      <c r="DA84" s="262"/>
    </row>
    <row r="85" spans="1:105" s="41" customFormat="1" ht="15" customHeight="1">
      <c r="A85" s="261"/>
      <c r="B85" s="261"/>
      <c r="C85" s="261"/>
      <c r="D85" s="261"/>
      <c r="E85" s="261"/>
      <c r="F85" s="261"/>
      <c r="G85" s="261"/>
      <c r="H85" s="440" t="s">
        <v>155</v>
      </c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0"/>
      <c r="AK85" s="440"/>
      <c r="AL85" s="440"/>
      <c r="AM85" s="440"/>
      <c r="AN85" s="440"/>
      <c r="AO85" s="440"/>
      <c r="AP85" s="440"/>
      <c r="AQ85" s="440"/>
      <c r="AR85" s="440"/>
      <c r="AS85" s="440"/>
      <c r="AT85" s="440"/>
      <c r="AU85" s="440"/>
      <c r="AV85" s="440"/>
      <c r="AW85" s="440"/>
      <c r="AX85" s="440"/>
      <c r="AY85" s="440"/>
      <c r="AZ85" s="440"/>
      <c r="BA85" s="440"/>
      <c r="BB85" s="440"/>
      <c r="BC85" s="441"/>
      <c r="BD85" s="262" t="s">
        <v>139</v>
      </c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 t="s">
        <v>139</v>
      </c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</row>
    <row r="87" spans="1:105" s="37" customFormat="1" ht="14.25">
      <c r="A87" s="263" t="s">
        <v>187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</row>
    <row r="88" ht="6" customHeight="1"/>
    <row r="89" spans="1:105" s="37" customFormat="1" ht="14.25">
      <c r="A89" s="37" t="s">
        <v>152</v>
      </c>
      <c r="X89" s="453"/>
      <c r="Y89" s="453"/>
      <c r="Z89" s="453"/>
      <c r="AA89" s="453"/>
      <c r="AB89" s="453"/>
      <c r="AC89" s="453"/>
      <c r="AD89" s="453"/>
      <c r="AE89" s="453"/>
      <c r="AF89" s="453"/>
      <c r="AG89" s="453"/>
      <c r="AH89" s="453"/>
      <c r="AI89" s="453"/>
      <c r="AJ89" s="453"/>
      <c r="AK89" s="453"/>
      <c r="AL89" s="453"/>
      <c r="AM89" s="453"/>
      <c r="AN89" s="453"/>
      <c r="AO89" s="453"/>
      <c r="AP89" s="453"/>
      <c r="AQ89" s="453"/>
      <c r="AR89" s="453"/>
      <c r="AS89" s="453"/>
      <c r="AT89" s="453"/>
      <c r="AU89" s="453"/>
      <c r="AV89" s="453"/>
      <c r="AW89" s="453"/>
      <c r="AX89" s="453"/>
      <c r="AY89" s="453"/>
      <c r="AZ89" s="453"/>
      <c r="BA89" s="453"/>
      <c r="BB89" s="453"/>
      <c r="BC89" s="453"/>
      <c r="BD89" s="453"/>
      <c r="BE89" s="453"/>
      <c r="BF89" s="453"/>
      <c r="BG89" s="453"/>
      <c r="BH89" s="453"/>
      <c r="BI89" s="453"/>
      <c r="BJ89" s="453"/>
      <c r="BK89" s="453"/>
      <c r="BL89" s="453"/>
      <c r="BM89" s="453"/>
      <c r="BN89" s="453"/>
      <c r="BO89" s="453"/>
      <c r="BP89" s="453"/>
      <c r="BQ89" s="453"/>
      <c r="BR89" s="453"/>
      <c r="BS89" s="453"/>
      <c r="BT89" s="453"/>
      <c r="BU89" s="453"/>
      <c r="BV89" s="453"/>
      <c r="BW89" s="453"/>
      <c r="BX89" s="453"/>
      <c r="BY89" s="453"/>
      <c r="BZ89" s="453"/>
      <c r="CA89" s="453"/>
      <c r="CB89" s="453"/>
      <c r="CC89" s="453"/>
      <c r="CD89" s="453"/>
      <c r="CE89" s="453"/>
      <c r="CF89" s="453"/>
      <c r="CG89" s="453"/>
      <c r="CH89" s="453"/>
      <c r="CI89" s="453"/>
      <c r="CJ89" s="453"/>
      <c r="CK89" s="453"/>
      <c r="CL89" s="453"/>
      <c r="CM89" s="453"/>
      <c r="CN89" s="453"/>
      <c r="CO89" s="453"/>
      <c r="CP89" s="453"/>
      <c r="CQ89" s="453"/>
      <c r="CR89" s="453"/>
      <c r="CS89" s="453"/>
      <c r="CT89" s="453"/>
      <c r="CU89" s="453"/>
      <c r="CV89" s="453"/>
      <c r="CW89" s="453"/>
      <c r="CX89" s="453"/>
      <c r="CY89" s="453"/>
      <c r="CZ89" s="453"/>
      <c r="DA89" s="453"/>
    </row>
    <row r="90" spans="24:105" s="37" customFormat="1" ht="6" customHeight="1"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</row>
    <row r="91" spans="1:105" s="37" customFormat="1" ht="14.25">
      <c r="A91" s="423" t="s">
        <v>153</v>
      </c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3"/>
      <c r="AD91" s="423"/>
      <c r="AE91" s="423"/>
      <c r="AF91" s="423"/>
      <c r="AG91" s="423"/>
      <c r="AH91" s="423"/>
      <c r="AI91" s="423"/>
      <c r="AJ91" s="423"/>
      <c r="AK91" s="423"/>
      <c r="AL91" s="423"/>
      <c r="AM91" s="423"/>
      <c r="AN91" s="423"/>
      <c r="AO91" s="423"/>
      <c r="AP91" s="430"/>
      <c r="AQ91" s="430"/>
      <c r="AR91" s="430"/>
      <c r="AS91" s="430"/>
      <c r="AT91" s="430"/>
      <c r="AU91" s="430"/>
      <c r="AV91" s="430"/>
      <c r="AW91" s="430"/>
      <c r="AX91" s="430"/>
      <c r="AY91" s="430"/>
      <c r="AZ91" s="430"/>
      <c r="BA91" s="430"/>
      <c r="BB91" s="430"/>
      <c r="BC91" s="430"/>
      <c r="BD91" s="430"/>
      <c r="BE91" s="430"/>
      <c r="BF91" s="430"/>
      <c r="BG91" s="430"/>
      <c r="BH91" s="430"/>
      <c r="BI91" s="430"/>
      <c r="BJ91" s="430"/>
      <c r="BK91" s="430"/>
      <c r="BL91" s="430"/>
      <c r="BM91" s="430"/>
      <c r="BN91" s="430"/>
      <c r="BO91" s="430"/>
      <c r="BP91" s="430"/>
      <c r="BQ91" s="430"/>
      <c r="BR91" s="430"/>
      <c r="BS91" s="430"/>
      <c r="BT91" s="430"/>
      <c r="BU91" s="430"/>
      <c r="BV91" s="430"/>
      <c r="BW91" s="430"/>
      <c r="BX91" s="430"/>
      <c r="BY91" s="430"/>
      <c r="BZ91" s="430"/>
      <c r="CA91" s="430"/>
      <c r="CB91" s="430"/>
      <c r="CC91" s="430"/>
      <c r="CD91" s="430"/>
      <c r="CE91" s="430"/>
      <c r="CF91" s="430"/>
      <c r="CG91" s="430"/>
      <c r="CH91" s="430"/>
      <c r="CI91" s="430"/>
      <c r="CJ91" s="430"/>
      <c r="CK91" s="430"/>
      <c r="CL91" s="430"/>
      <c r="CM91" s="430"/>
      <c r="CN91" s="430"/>
      <c r="CO91" s="430"/>
      <c r="CP91" s="430"/>
      <c r="CQ91" s="430"/>
      <c r="CR91" s="430"/>
      <c r="CS91" s="430"/>
      <c r="CT91" s="430"/>
      <c r="CU91" s="430"/>
      <c r="CV91" s="430"/>
      <c r="CW91" s="430"/>
      <c r="CX91" s="430"/>
      <c r="CY91" s="430"/>
      <c r="CZ91" s="430"/>
      <c r="DA91" s="430"/>
    </row>
    <row r="92" ht="10.5" customHeight="1"/>
    <row r="93" spans="1:105" s="37" customFormat="1" ht="14.25">
      <c r="A93" s="263" t="s">
        <v>188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</row>
    <row r="94" ht="10.5" customHeight="1"/>
    <row r="95" spans="1:105" s="39" customFormat="1" ht="45" customHeight="1">
      <c r="A95" s="447" t="s">
        <v>154</v>
      </c>
      <c r="B95" s="448"/>
      <c r="C95" s="448"/>
      <c r="D95" s="448"/>
      <c r="E95" s="448"/>
      <c r="F95" s="448"/>
      <c r="G95" s="449"/>
      <c r="H95" s="447" t="s">
        <v>42</v>
      </c>
      <c r="I95" s="448"/>
      <c r="J95" s="448"/>
      <c r="K95" s="448"/>
      <c r="L95" s="448"/>
      <c r="M95" s="448"/>
      <c r="N95" s="448"/>
      <c r="O95" s="448"/>
      <c r="P95" s="448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448"/>
      <c r="AC95" s="448"/>
      <c r="AD95" s="448"/>
      <c r="AE95" s="448"/>
      <c r="AF95" s="448"/>
      <c r="AG95" s="448"/>
      <c r="AH95" s="448"/>
      <c r="AI95" s="448"/>
      <c r="AJ95" s="448"/>
      <c r="AK95" s="448"/>
      <c r="AL95" s="448"/>
      <c r="AM95" s="448"/>
      <c r="AN95" s="448"/>
      <c r="AO95" s="449"/>
      <c r="AP95" s="447" t="s">
        <v>55</v>
      </c>
      <c r="AQ95" s="448"/>
      <c r="AR95" s="448"/>
      <c r="AS95" s="448"/>
      <c r="AT95" s="448"/>
      <c r="AU95" s="448"/>
      <c r="AV95" s="448"/>
      <c r="AW95" s="448"/>
      <c r="AX95" s="448"/>
      <c r="AY95" s="448"/>
      <c r="AZ95" s="448"/>
      <c r="BA95" s="448"/>
      <c r="BB95" s="448"/>
      <c r="BC95" s="448"/>
      <c r="BD95" s="448"/>
      <c r="BE95" s="449"/>
      <c r="BF95" s="447" t="s">
        <v>56</v>
      </c>
      <c r="BG95" s="448"/>
      <c r="BH95" s="448"/>
      <c r="BI95" s="448"/>
      <c r="BJ95" s="448"/>
      <c r="BK95" s="448"/>
      <c r="BL95" s="448"/>
      <c r="BM95" s="448"/>
      <c r="BN95" s="448"/>
      <c r="BO95" s="448"/>
      <c r="BP95" s="448"/>
      <c r="BQ95" s="448"/>
      <c r="BR95" s="448"/>
      <c r="BS95" s="448"/>
      <c r="BT95" s="448"/>
      <c r="BU95" s="449"/>
      <c r="BV95" s="447" t="s">
        <v>57</v>
      </c>
      <c r="BW95" s="448"/>
      <c r="BX95" s="448"/>
      <c r="BY95" s="448"/>
      <c r="BZ95" s="448"/>
      <c r="CA95" s="448"/>
      <c r="CB95" s="448"/>
      <c r="CC95" s="448"/>
      <c r="CD95" s="448"/>
      <c r="CE95" s="448"/>
      <c r="CF95" s="448"/>
      <c r="CG95" s="448"/>
      <c r="CH95" s="448"/>
      <c r="CI95" s="448"/>
      <c r="CJ95" s="448"/>
      <c r="CK95" s="449"/>
      <c r="CL95" s="447" t="s">
        <v>160</v>
      </c>
      <c r="CM95" s="448"/>
      <c r="CN95" s="448"/>
      <c r="CO95" s="448"/>
      <c r="CP95" s="448"/>
      <c r="CQ95" s="448"/>
      <c r="CR95" s="448"/>
      <c r="CS95" s="448"/>
      <c r="CT95" s="448"/>
      <c r="CU95" s="448"/>
      <c r="CV95" s="448"/>
      <c r="CW95" s="448"/>
      <c r="CX95" s="448"/>
      <c r="CY95" s="448"/>
      <c r="CZ95" s="448"/>
      <c r="DA95" s="449"/>
    </row>
    <row r="96" spans="1:105" s="40" customFormat="1" ht="12.75">
      <c r="A96" s="267">
        <v>1</v>
      </c>
      <c r="B96" s="267"/>
      <c r="C96" s="267"/>
      <c r="D96" s="267"/>
      <c r="E96" s="267"/>
      <c r="F96" s="267"/>
      <c r="G96" s="267"/>
      <c r="H96" s="267">
        <v>2</v>
      </c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>
        <v>3</v>
      </c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>
        <v>4</v>
      </c>
      <c r="BG96" s="267"/>
      <c r="BH96" s="267"/>
      <c r="BI96" s="267"/>
      <c r="BJ96" s="267"/>
      <c r="BK96" s="267"/>
      <c r="BL96" s="267"/>
      <c r="BM96" s="267"/>
      <c r="BN96" s="267"/>
      <c r="BO96" s="267"/>
      <c r="BP96" s="267"/>
      <c r="BQ96" s="267"/>
      <c r="BR96" s="267"/>
      <c r="BS96" s="267"/>
      <c r="BT96" s="267"/>
      <c r="BU96" s="267"/>
      <c r="BV96" s="267">
        <v>5</v>
      </c>
      <c r="BW96" s="267"/>
      <c r="BX96" s="267"/>
      <c r="BY96" s="267"/>
      <c r="BZ96" s="267"/>
      <c r="CA96" s="267"/>
      <c r="CB96" s="267"/>
      <c r="CC96" s="267"/>
      <c r="CD96" s="267"/>
      <c r="CE96" s="267"/>
      <c r="CF96" s="267"/>
      <c r="CG96" s="267"/>
      <c r="CH96" s="267"/>
      <c r="CI96" s="267"/>
      <c r="CJ96" s="267"/>
      <c r="CK96" s="267"/>
      <c r="CL96" s="267">
        <v>6</v>
      </c>
      <c r="CM96" s="267"/>
      <c r="CN96" s="267"/>
      <c r="CO96" s="267"/>
      <c r="CP96" s="267"/>
      <c r="CQ96" s="267"/>
      <c r="CR96" s="267"/>
      <c r="CS96" s="267"/>
      <c r="CT96" s="267"/>
      <c r="CU96" s="267"/>
      <c r="CV96" s="267"/>
      <c r="CW96" s="267"/>
      <c r="CX96" s="267"/>
      <c r="CY96" s="267"/>
      <c r="CZ96" s="267"/>
      <c r="DA96" s="267"/>
    </row>
    <row r="97" spans="1:105" s="41" customFormat="1" ht="15" customHeight="1">
      <c r="A97" s="261"/>
      <c r="B97" s="261"/>
      <c r="C97" s="261"/>
      <c r="D97" s="261"/>
      <c r="E97" s="261"/>
      <c r="F97" s="261"/>
      <c r="G97" s="261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262"/>
      <c r="BP97" s="262"/>
      <c r="BQ97" s="262"/>
      <c r="BR97" s="262"/>
      <c r="BS97" s="262"/>
      <c r="BT97" s="262"/>
      <c r="BU97" s="262"/>
      <c r="BV97" s="262"/>
      <c r="BW97" s="262"/>
      <c r="BX97" s="262"/>
      <c r="BY97" s="262"/>
      <c r="BZ97" s="262"/>
      <c r="CA97" s="262"/>
      <c r="CB97" s="262"/>
      <c r="CC97" s="262"/>
      <c r="CD97" s="262"/>
      <c r="CE97" s="262"/>
      <c r="CF97" s="262"/>
      <c r="CG97" s="262"/>
      <c r="CH97" s="262"/>
      <c r="CI97" s="262"/>
      <c r="CJ97" s="262"/>
      <c r="CK97" s="262"/>
      <c r="CL97" s="262"/>
      <c r="CM97" s="262"/>
      <c r="CN97" s="262"/>
      <c r="CO97" s="262"/>
      <c r="CP97" s="262"/>
      <c r="CQ97" s="262"/>
      <c r="CR97" s="262"/>
      <c r="CS97" s="262"/>
      <c r="CT97" s="262"/>
      <c r="CU97" s="262"/>
      <c r="CV97" s="262"/>
      <c r="CW97" s="262"/>
      <c r="CX97" s="262"/>
      <c r="CY97" s="262"/>
      <c r="CZ97" s="262"/>
      <c r="DA97" s="262"/>
    </row>
    <row r="98" spans="1:105" s="41" customFormat="1" ht="15" customHeight="1">
      <c r="A98" s="261"/>
      <c r="B98" s="261"/>
      <c r="C98" s="261"/>
      <c r="D98" s="261"/>
      <c r="E98" s="261"/>
      <c r="F98" s="261"/>
      <c r="G98" s="261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H98" s="439"/>
      <c r="AI98" s="439"/>
      <c r="AJ98" s="439"/>
      <c r="AK98" s="439"/>
      <c r="AL98" s="439"/>
      <c r="AM98" s="439"/>
      <c r="AN98" s="439"/>
      <c r="AO98" s="439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2"/>
      <c r="BT98" s="262"/>
      <c r="BU98" s="262"/>
      <c r="BV98" s="262"/>
      <c r="BW98" s="262"/>
      <c r="BX98" s="262"/>
      <c r="BY98" s="262"/>
      <c r="BZ98" s="262"/>
      <c r="CA98" s="262"/>
      <c r="CB98" s="262"/>
      <c r="CC98" s="262"/>
      <c r="CD98" s="262"/>
      <c r="CE98" s="262"/>
      <c r="CF98" s="262"/>
      <c r="CG98" s="262"/>
      <c r="CH98" s="262"/>
      <c r="CI98" s="262"/>
      <c r="CJ98" s="262"/>
      <c r="CK98" s="262"/>
      <c r="CL98" s="262"/>
      <c r="CM98" s="262"/>
      <c r="CN98" s="262"/>
      <c r="CO98" s="262"/>
      <c r="CP98" s="262"/>
      <c r="CQ98" s="262"/>
      <c r="CR98" s="262"/>
      <c r="CS98" s="262"/>
      <c r="CT98" s="262"/>
      <c r="CU98" s="262"/>
      <c r="CV98" s="262"/>
      <c r="CW98" s="262"/>
      <c r="CX98" s="262"/>
      <c r="CY98" s="262"/>
      <c r="CZ98" s="262"/>
      <c r="DA98" s="262"/>
    </row>
    <row r="99" spans="1:105" s="41" customFormat="1" ht="15" customHeight="1">
      <c r="A99" s="261"/>
      <c r="B99" s="261"/>
      <c r="C99" s="261"/>
      <c r="D99" s="261"/>
      <c r="E99" s="261"/>
      <c r="F99" s="261"/>
      <c r="G99" s="261"/>
      <c r="H99" s="450" t="s">
        <v>189</v>
      </c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  <c r="AJ99" s="451"/>
      <c r="AK99" s="451"/>
      <c r="AL99" s="451"/>
      <c r="AM99" s="451"/>
      <c r="AN99" s="451"/>
      <c r="AO99" s="452"/>
      <c r="AP99" s="262" t="s">
        <v>139</v>
      </c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 t="s">
        <v>139</v>
      </c>
      <c r="BG99" s="262"/>
      <c r="BH99" s="262"/>
      <c r="BI99" s="262"/>
      <c r="BJ99" s="262"/>
      <c r="BK99" s="262"/>
      <c r="BL99" s="262"/>
      <c r="BM99" s="262"/>
      <c r="BN99" s="262"/>
      <c r="BO99" s="262"/>
      <c r="BP99" s="262"/>
      <c r="BQ99" s="262"/>
      <c r="BR99" s="262"/>
      <c r="BS99" s="262"/>
      <c r="BT99" s="262"/>
      <c r="BU99" s="262"/>
      <c r="BV99" s="262" t="s">
        <v>139</v>
      </c>
      <c r="BW99" s="262"/>
      <c r="BX99" s="262"/>
      <c r="BY99" s="262"/>
      <c r="BZ99" s="262"/>
      <c r="CA99" s="262"/>
      <c r="CB99" s="262"/>
      <c r="CC99" s="262"/>
      <c r="CD99" s="262"/>
      <c r="CE99" s="262"/>
      <c r="CF99" s="262"/>
      <c r="CG99" s="262"/>
      <c r="CH99" s="262"/>
      <c r="CI99" s="262"/>
      <c r="CJ99" s="262"/>
      <c r="CK99" s="262"/>
      <c r="CL99" s="262"/>
      <c r="CM99" s="262"/>
      <c r="CN99" s="262"/>
      <c r="CO99" s="262"/>
      <c r="CP99" s="262"/>
      <c r="CQ99" s="262"/>
      <c r="CR99" s="262"/>
      <c r="CS99" s="262"/>
      <c r="CT99" s="262"/>
      <c r="CU99" s="262"/>
      <c r="CV99" s="262"/>
      <c r="CW99" s="262"/>
      <c r="CX99" s="262"/>
      <c r="CY99" s="262"/>
      <c r="CZ99" s="262"/>
      <c r="DA99" s="262"/>
    </row>
    <row r="100" ht="10.5" customHeight="1"/>
    <row r="101" spans="1:105" s="37" customFormat="1" ht="14.25">
      <c r="A101" s="263" t="s">
        <v>190</v>
      </c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</row>
    <row r="102" ht="10.5" customHeight="1"/>
    <row r="103" spans="1:105" s="39" customFormat="1" ht="45" customHeight="1">
      <c r="A103" s="264" t="s">
        <v>154</v>
      </c>
      <c r="B103" s="265"/>
      <c r="C103" s="265"/>
      <c r="D103" s="265"/>
      <c r="E103" s="265"/>
      <c r="F103" s="265"/>
      <c r="G103" s="266"/>
      <c r="H103" s="264" t="s">
        <v>42</v>
      </c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6"/>
      <c r="BD103" s="264" t="s">
        <v>191</v>
      </c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6"/>
      <c r="BT103" s="264" t="s">
        <v>192</v>
      </c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6"/>
      <c r="CJ103" s="264" t="s">
        <v>193</v>
      </c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6"/>
    </row>
    <row r="104" spans="1:105" s="40" customFormat="1" ht="12.75">
      <c r="A104" s="267">
        <v>1</v>
      </c>
      <c r="B104" s="267"/>
      <c r="C104" s="267"/>
      <c r="D104" s="267"/>
      <c r="E104" s="267"/>
      <c r="F104" s="267"/>
      <c r="G104" s="267"/>
      <c r="H104" s="267">
        <v>2</v>
      </c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267"/>
      <c r="BB104" s="267"/>
      <c r="BC104" s="267"/>
      <c r="BD104" s="267">
        <v>3</v>
      </c>
      <c r="BE104" s="267"/>
      <c r="BF104" s="267"/>
      <c r="BG104" s="267"/>
      <c r="BH104" s="267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267"/>
      <c r="BS104" s="267"/>
      <c r="BT104" s="267">
        <v>4</v>
      </c>
      <c r="BU104" s="267"/>
      <c r="BV104" s="267"/>
      <c r="BW104" s="267"/>
      <c r="BX104" s="267"/>
      <c r="BY104" s="267"/>
      <c r="BZ104" s="267"/>
      <c r="CA104" s="267"/>
      <c r="CB104" s="267"/>
      <c r="CC104" s="267"/>
      <c r="CD104" s="267"/>
      <c r="CE104" s="267"/>
      <c r="CF104" s="267"/>
      <c r="CG104" s="267"/>
      <c r="CH104" s="267"/>
      <c r="CI104" s="267"/>
      <c r="CJ104" s="267">
        <v>5</v>
      </c>
      <c r="CK104" s="267"/>
      <c r="CL104" s="267"/>
      <c r="CM104" s="267"/>
      <c r="CN104" s="267"/>
      <c r="CO104" s="267"/>
      <c r="CP104" s="267"/>
      <c r="CQ104" s="267"/>
      <c r="CR104" s="267"/>
      <c r="CS104" s="267"/>
      <c r="CT104" s="267"/>
      <c r="CU104" s="267"/>
      <c r="CV104" s="267"/>
      <c r="CW104" s="267"/>
      <c r="CX104" s="267"/>
      <c r="CY104" s="267"/>
      <c r="CZ104" s="267"/>
      <c r="DA104" s="267"/>
    </row>
    <row r="105" spans="1:105" s="41" customFormat="1" ht="15" customHeight="1">
      <c r="A105" s="261"/>
      <c r="B105" s="261"/>
      <c r="C105" s="261"/>
      <c r="D105" s="261"/>
      <c r="E105" s="261"/>
      <c r="F105" s="261"/>
      <c r="G105" s="261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  <c r="T105" s="439"/>
      <c r="U105" s="439"/>
      <c r="V105" s="439"/>
      <c r="W105" s="439"/>
      <c r="X105" s="439"/>
      <c r="Y105" s="439"/>
      <c r="Z105" s="439"/>
      <c r="AA105" s="439"/>
      <c r="AB105" s="439"/>
      <c r="AC105" s="439"/>
      <c r="AD105" s="439"/>
      <c r="AE105" s="439"/>
      <c r="AF105" s="439"/>
      <c r="AG105" s="439"/>
      <c r="AH105" s="439"/>
      <c r="AI105" s="439"/>
      <c r="AJ105" s="439"/>
      <c r="AK105" s="439"/>
      <c r="AL105" s="439"/>
      <c r="AM105" s="439"/>
      <c r="AN105" s="439"/>
      <c r="AO105" s="439"/>
      <c r="AP105" s="439"/>
      <c r="AQ105" s="439"/>
      <c r="AR105" s="439"/>
      <c r="AS105" s="439"/>
      <c r="AT105" s="439"/>
      <c r="AU105" s="439"/>
      <c r="AV105" s="439"/>
      <c r="AW105" s="439"/>
      <c r="AX105" s="439"/>
      <c r="AY105" s="439"/>
      <c r="AZ105" s="439"/>
      <c r="BA105" s="439"/>
      <c r="BB105" s="439"/>
      <c r="BC105" s="439"/>
      <c r="BD105" s="262"/>
      <c r="BE105" s="262"/>
      <c r="BF105" s="262"/>
      <c r="BG105" s="262"/>
      <c r="BH105" s="262"/>
      <c r="BI105" s="262"/>
      <c r="BJ105" s="262"/>
      <c r="BK105" s="262"/>
      <c r="BL105" s="262"/>
      <c r="BM105" s="262"/>
      <c r="BN105" s="262"/>
      <c r="BO105" s="262"/>
      <c r="BP105" s="262"/>
      <c r="BQ105" s="262"/>
      <c r="BR105" s="262"/>
      <c r="BS105" s="262"/>
      <c r="BT105" s="262"/>
      <c r="BU105" s="262"/>
      <c r="BV105" s="262"/>
      <c r="BW105" s="262"/>
      <c r="BX105" s="262"/>
      <c r="BY105" s="262"/>
      <c r="BZ105" s="262"/>
      <c r="CA105" s="262"/>
      <c r="CB105" s="262"/>
      <c r="CC105" s="262"/>
      <c r="CD105" s="262"/>
      <c r="CE105" s="262"/>
      <c r="CF105" s="262"/>
      <c r="CG105" s="262"/>
      <c r="CH105" s="262"/>
      <c r="CI105" s="262"/>
      <c r="CJ105" s="262"/>
      <c r="CK105" s="262"/>
      <c r="CL105" s="262"/>
      <c r="CM105" s="262"/>
      <c r="CN105" s="262"/>
      <c r="CO105" s="262"/>
      <c r="CP105" s="262"/>
      <c r="CQ105" s="262"/>
      <c r="CR105" s="262"/>
      <c r="CS105" s="262"/>
      <c r="CT105" s="262"/>
      <c r="CU105" s="262"/>
      <c r="CV105" s="262"/>
      <c r="CW105" s="262"/>
      <c r="CX105" s="262"/>
      <c r="CY105" s="262"/>
      <c r="CZ105" s="262"/>
      <c r="DA105" s="262"/>
    </row>
    <row r="106" spans="1:105" s="41" customFormat="1" ht="15" customHeight="1">
      <c r="A106" s="261"/>
      <c r="B106" s="261"/>
      <c r="C106" s="261"/>
      <c r="D106" s="261"/>
      <c r="E106" s="261"/>
      <c r="F106" s="261"/>
      <c r="G106" s="261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  <c r="AB106" s="439"/>
      <c r="AC106" s="439"/>
      <c r="AD106" s="439"/>
      <c r="AE106" s="439"/>
      <c r="AF106" s="439"/>
      <c r="AG106" s="439"/>
      <c r="AH106" s="439"/>
      <c r="AI106" s="439"/>
      <c r="AJ106" s="439"/>
      <c r="AK106" s="439"/>
      <c r="AL106" s="439"/>
      <c r="AM106" s="439"/>
      <c r="AN106" s="439"/>
      <c r="AO106" s="439"/>
      <c r="AP106" s="439"/>
      <c r="AQ106" s="439"/>
      <c r="AR106" s="439"/>
      <c r="AS106" s="439"/>
      <c r="AT106" s="439"/>
      <c r="AU106" s="439"/>
      <c r="AV106" s="439"/>
      <c r="AW106" s="439"/>
      <c r="AX106" s="439"/>
      <c r="AY106" s="439"/>
      <c r="AZ106" s="439"/>
      <c r="BA106" s="439"/>
      <c r="BB106" s="439"/>
      <c r="BC106" s="439"/>
      <c r="BD106" s="262"/>
      <c r="BE106" s="262"/>
      <c r="BF106" s="262"/>
      <c r="BG106" s="262"/>
      <c r="BH106" s="262"/>
      <c r="BI106" s="262"/>
      <c r="BJ106" s="262"/>
      <c r="BK106" s="262"/>
      <c r="BL106" s="262"/>
      <c r="BM106" s="262"/>
      <c r="BN106" s="262"/>
      <c r="BO106" s="262"/>
      <c r="BP106" s="262"/>
      <c r="BQ106" s="262"/>
      <c r="BR106" s="262"/>
      <c r="BS106" s="262"/>
      <c r="BT106" s="262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2"/>
      <c r="CG106" s="262"/>
      <c r="CH106" s="262"/>
      <c r="CI106" s="262"/>
      <c r="CJ106" s="262"/>
      <c r="CK106" s="262"/>
      <c r="CL106" s="262"/>
      <c r="CM106" s="262"/>
      <c r="CN106" s="262"/>
      <c r="CO106" s="262"/>
      <c r="CP106" s="262"/>
      <c r="CQ106" s="262"/>
      <c r="CR106" s="262"/>
      <c r="CS106" s="262"/>
      <c r="CT106" s="262"/>
      <c r="CU106" s="262"/>
      <c r="CV106" s="262"/>
      <c r="CW106" s="262"/>
      <c r="CX106" s="262"/>
      <c r="CY106" s="262"/>
      <c r="CZ106" s="262"/>
      <c r="DA106" s="262"/>
    </row>
    <row r="107" spans="1:105" s="41" customFormat="1" ht="15" customHeight="1">
      <c r="A107" s="261"/>
      <c r="B107" s="261"/>
      <c r="C107" s="261"/>
      <c r="D107" s="261"/>
      <c r="E107" s="261"/>
      <c r="F107" s="261"/>
      <c r="G107" s="261"/>
      <c r="H107" s="440" t="s">
        <v>155</v>
      </c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0"/>
      <c r="T107" s="440"/>
      <c r="U107" s="440"/>
      <c r="V107" s="440"/>
      <c r="W107" s="440"/>
      <c r="X107" s="440"/>
      <c r="Y107" s="440"/>
      <c r="Z107" s="440"/>
      <c r="AA107" s="440"/>
      <c r="AB107" s="440"/>
      <c r="AC107" s="440"/>
      <c r="AD107" s="440"/>
      <c r="AE107" s="440"/>
      <c r="AF107" s="440"/>
      <c r="AG107" s="440"/>
      <c r="AH107" s="440"/>
      <c r="AI107" s="440"/>
      <c r="AJ107" s="440"/>
      <c r="AK107" s="440"/>
      <c r="AL107" s="440"/>
      <c r="AM107" s="440"/>
      <c r="AN107" s="440"/>
      <c r="AO107" s="440"/>
      <c r="AP107" s="440"/>
      <c r="AQ107" s="440"/>
      <c r="AR107" s="440"/>
      <c r="AS107" s="440"/>
      <c r="AT107" s="440"/>
      <c r="AU107" s="440"/>
      <c r="AV107" s="440"/>
      <c r="AW107" s="440"/>
      <c r="AX107" s="440"/>
      <c r="AY107" s="440"/>
      <c r="AZ107" s="440"/>
      <c r="BA107" s="440"/>
      <c r="BB107" s="440"/>
      <c r="BC107" s="441"/>
      <c r="BD107" s="262"/>
      <c r="BE107" s="262"/>
      <c r="BF107" s="262"/>
      <c r="BG107" s="262"/>
      <c r="BH107" s="262"/>
      <c r="BI107" s="262"/>
      <c r="BJ107" s="262"/>
      <c r="BK107" s="262"/>
      <c r="BL107" s="262"/>
      <c r="BM107" s="262"/>
      <c r="BN107" s="262"/>
      <c r="BO107" s="262"/>
      <c r="BP107" s="262"/>
      <c r="BQ107" s="262"/>
      <c r="BR107" s="262"/>
      <c r="BS107" s="262"/>
      <c r="BT107" s="262"/>
      <c r="BU107" s="262"/>
      <c r="BV107" s="262"/>
      <c r="BW107" s="262"/>
      <c r="BX107" s="262"/>
      <c r="BY107" s="262"/>
      <c r="BZ107" s="262"/>
      <c r="CA107" s="262"/>
      <c r="CB107" s="262"/>
      <c r="CC107" s="262"/>
      <c r="CD107" s="262"/>
      <c r="CE107" s="262"/>
      <c r="CF107" s="262"/>
      <c r="CG107" s="262"/>
      <c r="CH107" s="262"/>
      <c r="CI107" s="262"/>
      <c r="CJ107" s="262"/>
      <c r="CK107" s="262"/>
      <c r="CL107" s="262"/>
      <c r="CM107" s="262"/>
      <c r="CN107" s="262"/>
      <c r="CO107" s="262"/>
      <c r="CP107" s="262"/>
      <c r="CQ107" s="262"/>
      <c r="CR107" s="262"/>
      <c r="CS107" s="262"/>
      <c r="CT107" s="262"/>
      <c r="CU107" s="262"/>
      <c r="CV107" s="262"/>
      <c r="CW107" s="262"/>
      <c r="CX107" s="262"/>
      <c r="CY107" s="262"/>
      <c r="CZ107" s="262"/>
      <c r="DA107" s="262"/>
    </row>
    <row r="108" ht="10.5" customHeight="1"/>
    <row r="109" spans="1:105" s="37" customFormat="1" ht="14.25">
      <c r="A109" s="263" t="s">
        <v>194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  <c r="BE109" s="263"/>
      <c r="BF109" s="263"/>
      <c r="BG109" s="263"/>
      <c r="BH109" s="263"/>
      <c r="BI109" s="263"/>
      <c r="BJ109" s="263"/>
      <c r="BK109" s="263"/>
      <c r="BL109" s="263"/>
      <c r="BM109" s="263"/>
      <c r="BN109" s="263"/>
      <c r="BO109" s="263"/>
      <c r="BP109" s="263"/>
      <c r="BQ109" s="263"/>
      <c r="BR109" s="263"/>
      <c r="BS109" s="263"/>
      <c r="BT109" s="263"/>
      <c r="BU109" s="263"/>
      <c r="BV109" s="263"/>
      <c r="BW109" s="263"/>
      <c r="BX109" s="263"/>
      <c r="BY109" s="263"/>
      <c r="BZ109" s="263"/>
      <c r="CA109" s="263"/>
      <c r="CB109" s="263"/>
      <c r="CC109" s="263"/>
      <c r="CD109" s="263"/>
      <c r="CE109" s="263"/>
      <c r="CF109" s="263"/>
      <c r="CG109" s="263"/>
      <c r="CH109" s="263"/>
      <c r="CI109" s="263"/>
      <c r="CJ109" s="263"/>
      <c r="CK109" s="263"/>
      <c r="CL109" s="263"/>
      <c r="CM109" s="263"/>
      <c r="CN109" s="263"/>
      <c r="CO109" s="263"/>
      <c r="CP109" s="263"/>
      <c r="CQ109" s="263"/>
      <c r="CR109" s="263"/>
      <c r="CS109" s="263"/>
      <c r="CT109" s="263"/>
      <c r="CU109" s="263"/>
      <c r="CV109" s="263"/>
      <c r="CW109" s="263"/>
      <c r="CX109" s="263"/>
      <c r="CY109" s="263"/>
      <c r="CZ109" s="263"/>
      <c r="DA109" s="263"/>
    </row>
    <row r="110" ht="10.5" customHeight="1"/>
    <row r="111" spans="1:105" s="39" customFormat="1" ht="45" customHeight="1">
      <c r="A111" s="447" t="s">
        <v>154</v>
      </c>
      <c r="B111" s="448"/>
      <c r="C111" s="448"/>
      <c r="D111" s="448"/>
      <c r="E111" s="448"/>
      <c r="F111" s="448"/>
      <c r="G111" s="449"/>
      <c r="H111" s="447" t="s">
        <v>4</v>
      </c>
      <c r="I111" s="448"/>
      <c r="J111" s="448"/>
      <c r="K111" s="448"/>
      <c r="L111" s="448"/>
      <c r="M111" s="448"/>
      <c r="N111" s="448"/>
      <c r="O111" s="448"/>
      <c r="P111" s="448"/>
      <c r="Q111" s="448"/>
      <c r="R111" s="448"/>
      <c r="S111" s="448"/>
      <c r="T111" s="448"/>
      <c r="U111" s="448"/>
      <c r="V111" s="448"/>
      <c r="W111" s="448"/>
      <c r="X111" s="448"/>
      <c r="Y111" s="448"/>
      <c r="Z111" s="448"/>
      <c r="AA111" s="448"/>
      <c r="AB111" s="448"/>
      <c r="AC111" s="448"/>
      <c r="AD111" s="448"/>
      <c r="AE111" s="448"/>
      <c r="AF111" s="448"/>
      <c r="AG111" s="448"/>
      <c r="AH111" s="448"/>
      <c r="AI111" s="448"/>
      <c r="AJ111" s="448"/>
      <c r="AK111" s="448"/>
      <c r="AL111" s="448"/>
      <c r="AM111" s="448"/>
      <c r="AN111" s="448"/>
      <c r="AO111" s="449"/>
      <c r="AP111" s="447" t="s">
        <v>58</v>
      </c>
      <c r="AQ111" s="448"/>
      <c r="AR111" s="448"/>
      <c r="AS111" s="448"/>
      <c r="AT111" s="448"/>
      <c r="AU111" s="448"/>
      <c r="AV111" s="448"/>
      <c r="AW111" s="448"/>
      <c r="AX111" s="448"/>
      <c r="AY111" s="448"/>
      <c r="AZ111" s="448"/>
      <c r="BA111" s="448"/>
      <c r="BB111" s="448"/>
      <c r="BC111" s="448"/>
      <c r="BD111" s="448"/>
      <c r="BE111" s="449"/>
      <c r="BF111" s="447" t="s">
        <v>195</v>
      </c>
      <c r="BG111" s="448"/>
      <c r="BH111" s="448"/>
      <c r="BI111" s="448"/>
      <c r="BJ111" s="448"/>
      <c r="BK111" s="448"/>
      <c r="BL111" s="448"/>
      <c r="BM111" s="448"/>
      <c r="BN111" s="448"/>
      <c r="BO111" s="448"/>
      <c r="BP111" s="448"/>
      <c r="BQ111" s="448"/>
      <c r="BR111" s="448"/>
      <c r="BS111" s="448"/>
      <c r="BT111" s="448"/>
      <c r="BU111" s="449"/>
      <c r="BV111" s="447" t="s">
        <v>196</v>
      </c>
      <c r="BW111" s="448"/>
      <c r="BX111" s="448"/>
      <c r="BY111" s="448"/>
      <c r="BZ111" s="448"/>
      <c r="CA111" s="448"/>
      <c r="CB111" s="448"/>
      <c r="CC111" s="448"/>
      <c r="CD111" s="448"/>
      <c r="CE111" s="448"/>
      <c r="CF111" s="448"/>
      <c r="CG111" s="448"/>
      <c r="CH111" s="448"/>
      <c r="CI111" s="448"/>
      <c r="CJ111" s="448"/>
      <c r="CK111" s="449"/>
      <c r="CL111" s="447" t="s">
        <v>197</v>
      </c>
      <c r="CM111" s="448"/>
      <c r="CN111" s="448"/>
      <c r="CO111" s="448"/>
      <c r="CP111" s="448"/>
      <c r="CQ111" s="448"/>
      <c r="CR111" s="448"/>
      <c r="CS111" s="448"/>
      <c r="CT111" s="448"/>
      <c r="CU111" s="448"/>
      <c r="CV111" s="448"/>
      <c r="CW111" s="448"/>
      <c r="CX111" s="448"/>
      <c r="CY111" s="448"/>
      <c r="CZ111" s="448"/>
      <c r="DA111" s="449"/>
    </row>
    <row r="112" spans="1:105" s="40" customFormat="1" ht="12.75">
      <c r="A112" s="267">
        <v>1</v>
      </c>
      <c r="B112" s="267"/>
      <c r="C112" s="267"/>
      <c r="D112" s="267"/>
      <c r="E112" s="267"/>
      <c r="F112" s="267"/>
      <c r="G112" s="267"/>
      <c r="H112" s="267">
        <v>2</v>
      </c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>
        <v>4</v>
      </c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267"/>
      <c r="BF112" s="267">
        <v>5</v>
      </c>
      <c r="BG112" s="267"/>
      <c r="BH112" s="267"/>
      <c r="BI112" s="267"/>
      <c r="BJ112" s="267"/>
      <c r="BK112" s="267"/>
      <c r="BL112" s="267"/>
      <c r="BM112" s="267"/>
      <c r="BN112" s="267"/>
      <c r="BO112" s="267"/>
      <c r="BP112" s="267"/>
      <c r="BQ112" s="267"/>
      <c r="BR112" s="267"/>
      <c r="BS112" s="267"/>
      <c r="BT112" s="267"/>
      <c r="BU112" s="267"/>
      <c r="BV112" s="267">
        <v>6</v>
      </c>
      <c r="BW112" s="267"/>
      <c r="BX112" s="267"/>
      <c r="BY112" s="267"/>
      <c r="BZ112" s="267"/>
      <c r="CA112" s="267"/>
      <c r="CB112" s="267"/>
      <c r="CC112" s="267"/>
      <c r="CD112" s="267"/>
      <c r="CE112" s="267"/>
      <c r="CF112" s="267"/>
      <c r="CG112" s="267"/>
      <c r="CH112" s="267"/>
      <c r="CI112" s="267"/>
      <c r="CJ112" s="267"/>
      <c r="CK112" s="267"/>
      <c r="CL112" s="267">
        <v>6</v>
      </c>
      <c r="CM112" s="267"/>
      <c r="CN112" s="267"/>
      <c r="CO112" s="267"/>
      <c r="CP112" s="267"/>
      <c r="CQ112" s="267"/>
      <c r="CR112" s="267"/>
      <c r="CS112" s="267"/>
      <c r="CT112" s="267"/>
      <c r="CU112" s="267"/>
      <c r="CV112" s="267"/>
      <c r="CW112" s="267"/>
      <c r="CX112" s="267"/>
      <c r="CY112" s="267"/>
      <c r="CZ112" s="267"/>
      <c r="DA112" s="267"/>
    </row>
    <row r="113" spans="1:105" s="41" customFormat="1" ht="15" customHeight="1">
      <c r="A113" s="261"/>
      <c r="B113" s="261"/>
      <c r="C113" s="261"/>
      <c r="D113" s="261"/>
      <c r="E113" s="261"/>
      <c r="F113" s="261"/>
      <c r="G113" s="261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  <c r="T113" s="439"/>
      <c r="U113" s="439"/>
      <c r="V113" s="439"/>
      <c r="W113" s="439"/>
      <c r="X113" s="439"/>
      <c r="Y113" s="439"/>
      <c r="Z113" s="439"/>
      <c r="AA113" s="439"/>
      <c r="AB113" s="439"/>
      <c r="AC113" s="439"/>
      <c r="AD113" s="439"/>
      <c r="AE113" s="439"/>
      <c r="AF113" s="439"/>
      <c r="AG113" s="439"/>
      <c r="AH113" s="439"/>
      <c r="AI113" s="439"/>
      <c r="AJ113" s="439"/>
      <c r="AK113" s="439"/>
      <c r="AL113" s="439"/>
      <c r="AM113" s="439"/>
      <c r="AN113" s="439"/>
      <c r="AO113" s="439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2"/>
      <c r="BC113" s="262"/>
      <c r="BD113" s="262"/>
      <c r="BE113" s="262"/>
      <c r="BF113" s="262"/>
      <c r="BG113" s="262"/>
      <c r="BH113" s="262"/>
      <c r="BI113" s="262"/>
      <c r="BJ113" s="262"/>
      <c r="BK113" s="262"/>
      <c r="BL113" s="262"/>
      <c r="BM113" s="262"/>
      <c r="BN113" s="262"/>
      <c r="BO113" s="262"/>
      <c r="BP113" s="262"/>
      <c r="BQ113" s="262"/>
      <c r="BR113" s="262"/>
      <c r="BS113" s="262"/>
      <c r="BT113" s="262"/>
      <c r="BU113" s="262"/>
      <c r="BV113" s="262"/>
      <c r="BW113" s="262"/>
      <c r="BX113" s="262"/>
      <c r="BY113" s="262"/>
      <c r="BZ113" s="262"/>
      <c r="CA113" s="262"/>
      <c r="CB113" s="262"/>
      <c r="CC113" s="262"/>
      <c r="CD113" s="262"/>
      <c r="CE113" s="262"/>
      <c r="CF113" s="262"/>
      <c r="CG113" s="262"/>
      <c r="CH113" s="262"/>
      <c r="CI113" s="262"/>
      <c r="CJ113" s="262"/>
      <c r="CK113" s="262"/>
      <c r="CL113" s="262"/>
      <c r="CM113" s="262"/>
      <c r="CN113" s="262"/>
      <c r="CO113" s="262"/>
      <c r="CP113" s="262"/>
      <c r="CQ113" s="262"/>
      <c r="CR113" s="262"/>
      <c r="CS113" s="262"/>
      <c r="CT113" s="262"/>
      <c r="CU113" s="262"/>
      <c r="CV113" s="262"/>
      <c r="CW113" s="262"/>
      <c r="CX113" s="262"/>
      <c r="CY113" s="262"/>
      <c r="CZ113" s="262"/>
      <c r="DA113" s="262"/>
    </row>
    <row r="114" spans="1:105" s="41" customFormat="1" ht="15" customHeight="1">
      <c r="A114" s="261"/>
      <c r="B114" s="261"/>
      <c r="C114" s="261"/>
      <c r="D114" s="261"/>
      <c r="E114" s="261"/>
      <c r="F114" s="261"/>
      <c r="G114" s="261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  <c r="T114" s="439"/>
      <c r="U114" s="439"/>
      <c r="V114" s="439"/>
      <c r="W114" s="439"/>
      <c r="X114" s="439"/>
      <c r="Y114" s="439"/>
      <c r="Z114" s="439"/>
      <c r="AA114" s="439"/>
      <c r="AB114" s="439"/>
      <c r="AC114" s="439"/>
      <c r="AD114" s="439"/>
      <c r="AE114" s="439"/>
      <c r="AF114" s="439"/>
      <c r="AG114" s="439"/>
      <c r="AH114" s="439"/>
      <c r="AI114" s="439"/>
      <c r="AJ114" s="439"/>
      <c r="AK114" s="439"/>
      <c r="AL114" s="439"/>
      <c r="AM114" s="439"/>
      <c r="AN114" s="439"/>
      <c r="AO114" s="439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262"/>
      <c r="BC114" s="262"/>
      <c r="BD114" s="262"/>
      <c r="BE114" s="262"/>
      <c r="BF114" s="262"/>
      <c r="BG114" s="262"/>
      <c r="BH114" s="262"/>
      <c r="BI114" s="262"/>
      <c r="BJ114" s="262"/>
      <c r="BK114" s="262"/>
      <c r="BL114" s="262"/>
      <c r="BM114" s="262"/>
      <c r="BN114" s="262"/>
      <c r="BO114" s="262"/>
      <c r="BP114" s="262"/>
      <c r="BQ114" s="262"/>
      <c r="BR114" s="262"/>
      <c r="BS114" s="262"/>
      <c r="BT114" s="262"/>
      <c r="BU114" s="262"/>
      <c r="BV114" s="262"/>
      <c r="BW114" s="262"/>
      <c r="BX114" s="262"/>
      <c r="BY114" s="262"/>
      <c r="BZ114" s="262"/>
      <c r="CA114" s="262"/>
      <c r="CB114" s="262"/>
      <c r="CC114" s="262"/>
      <c r="CD114" s="262"/>
      <c r="CE114" s="262"/>
      <c r="CF114" s="262"/>
      <c r="CG114" s="262"/>
      <c r="CH114" s="262"/>
      <c r="CI114" s="262"/>
      <c r="CJ114" s="262"/>
      <c r="CK114" s="262"/>
      <c r="CL114" s="262"/>
      <c r="CM114" s="262"/>
      <c r="CN114" s="262"/>
      <c r="CO114" s="262"/>
      <c r="CP114" s="262"/>
      <c r="CQ114" s="262"/>
      <c r="CR114" s="262"/>
      <c r="CS114" s="262"/>
      <c r="CT114" s="262"/>
      <c r="CU114" s="262"/>
      <c r="CV114" s="262"/>
      <c r="CW114" s="262"/>
      <c r="CX114" s="262"/>
      <c r="CY114" s="262"/>
      <c r="CZ114" s="262"/>
      <c r="DA114" s="262"/>
    </row>
    <row r="115" spans="1:105" s="41" customFormat="1" ht="15" customHeight="1">
      <c r="A115" s="261"/>
      <c r="B115" s="261"/>
      <c r="C115" s="261"/>
      <c r="D115" s="261"/>
      <c r="E115" s="261"/>
      <c r="F115" s="261"/>
      <c r="G115" s="261"/>
      <c r="H115" s="446" t="s">
        <v>155</v>
      </c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0"/>
      <c r="AF115" s="440"/>
      <c r="AG115" s="440"/>
      <c r="AH115" s="440"/>
      <c r="AI115" s="440"/>
      <c r="AJ115" s="440"/>
      <c r="AK115" s="440"/>
      <c r="AL115" s="440"/>
      <c r="AM115" s="440"/>
      <c r="AN115" s="440"/>
      <c r="AO115" s="441"/>
      <c r="AP115" s="262" t="s">
        <v>139</v>
      </c>
      <c r="AQ115" s="262"/>
      <c r="AR115" s="262"/>
      <c r="AS115" s="262"/>
      <c r="AT115" s="262"/>
      <c r="AU115" s="262"/>
      <c r="AV115" s="262"/>
      <c r="AW115" s="262"/>
      <c r="AX115" s="262"/>
      <c r="AY115" s="262"/>
      <c r="AZ115" s="262"/>
      <c r="BA115" s="262"/>
      <c r="BB115" s="262"/>
      <c r="BC115" s="262"/>
      <c r="BD115" s="262"/>
      <c r="BE115" s="262"/>
      <c r="BF115" s="262" t="s">
        <v>139</v>
      </c>
      <c r="BG115" s="262"/>
      <c r="BH115" s="262"/>
      <c r="BI115" s="262"/>
      <c r="BJ115" s="262"/>
      <c r="BK115" s="262"/>
      <c r="BL115" s="262"/>
      <c r="BM115" s="262"/>
      <c r="BN115" s="262"/>
      <c r="BO115" s="262"/>
      <c r="BP115" s="262"/>
      <c r="BQ115" s="262"/>
      <c r="BR115" s="262"/>
      <c r="BS115" s="262"/>
      <c r="BT115" s="262"/>
      <c r="BU115" s="262"/>
      <c r="BV115" s="262" t="s">
        <v>139</v>
      </c>
      <c r="BW115" s="262"/>
      <c r="BX115" s="262"/>
      <c r="BY115" s="262"/>
      <c r="BZ115" s="262"/>
      <c r="CA115" s="262"/>
      <c r="CB115" s="262"/>
      <c r="CC115" s="262"/>
      <c r="CD115" s="262"/>
      <c r="CE115" s="262"/>
      <c r="CF115" s="262"/>
      <c r="CG115" s="262"/>
      <c r="CH115" s="262"/>
      <c r="CI115" s="262"/>
      <c r="CJ115" s="262"/>
      <c r="CK115" s="262"/>
      <c r="CL115" s="262"/>
      <c r="CM115" s="262"/>
      <c r="CN115" s="262"/>
      <c r="CO115" s="262"/>
      <c r="CP115" s="262"/>
      <c r="CQ115" s="262"/>
      <c r="CR115" s="262"/>
      <c r="CS115" s="262"/>
      <c r="CT115" s="262"/>
      <c r="CU115" s="262"/>
      <c r="CV115" s="262"/>
      <c r="CW115" s="262"/>
      <c r="CX115" s="262"/>
      <c r="CY115" s="262"/>
      <c r="CZ115" s="262"/>
      <c r="DA115" s="262"/>
    </row>
    <row r="117" spans="1:105" s="37" customFormat="1" ht="14.25">
      <c r="A117" s="263" t="s">
        <v>198</v>
      </c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3"/>
      <c r="AZ117" s="263"/>
      <c r="BA117" s="263"/>
      <c r="BB117" s="263"/>
      <c r="BC117" s="263"/>
      <c r="BD117" s="263"/>
      <c r="BE117" s="263"/>
      <c r="BF117" s="263"/>
      <c r="BG117" s="263"/>
      <c r="BH117" s="263"/>
      <c r="BI117" s="263"/>
      <c r="BJ117" s="263"/>
      <c r="BK117" s="263"/>
      <c r="BL117" s="263"/>
      <c r="BM117" s="263"/>
      <c r="BN117" s="263"/>
      <c r="BO117" s="263"/>
      <c r="BP117" s="263"/>
      <c r="BQ117" s="263"/>
      <c r="BR117" s="263"/>
      <c r="BS117" s="263"/>
      <c r="BT117" s="263"/>
      <c r="BU117" s="263"/>
      <c r="BV117" s="263"/>
      <c r="BW117" s="263"/>
      <c r="BX117" s="263"/>
      <c r="BY117" s="263"/>
      <c r="BZ117" s="263"/>
      <c r="CA117" s="263"/>
      <c r="CB117" s="263"/>
      <c r="CC117" s="263"/>
      <c r="CD117" s="263"/>
      <c r="CE117" s="263"/>
      <c r="CF117" s="263"/>
      <c r="CG117" s="263"/>
      <c r="CH117" s="263"/>
      <c r="CI117" s="263"/>
      <c r="CJ117" s="263"/>
      <c r="CK117" s="263"/>
      <c r="CL117" s="263"/>
      <c r="CM117" s="263"/>
      <c r="CN117" s="263"/>
      <c r="CO117" s="263"/>
      <c r="CP117" s="263"/>
      <c r="CQ117" s="263"/>
      <c r="CR117" s="263"/>
      <c r="CS117" s="263"/>
      <c r="CT117" s="263"/>
      <c r="CU117" s="263"/>
      <c r="CV117" s="263"/>
      <c r="CW117" s="263"/>
      <c r="CX117" s="263"/>
      <c r="CY117" s="263"/>
      <c r="CZ117" s="263"/>
      <c r="DA117" s="263"/>
    </row>
    <row r="118" ht="10.5" customHeight="1"/>
    <row r="119" spans="1:105" s="39" customFormat="1" ht="45" customHeight="1">
      <c r="A119" s="264" t="s">
        <v>154</v>
      </c>
      <c r="B119" s="265"/>
      <c r="C119" s="265"/>
      <c r="D119" s="265"/>
      <c r="E119" s="265"/>
      <c r="F119" s="265"/>
      <c r="G119" s="266"/>
      <c r="H119" s="264" t="s">
        <v>4</v>
      </c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6"/>
      <c r="BD119" s="264" t="s">
        <v>59</v>
      </c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6"/>
      <c r="BT119" s="264" t="s">
        <v>199</v>
      </c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6"/>
      <c r="CJ119" s="264" t="s">
        <v>200</v>
      </c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6"/>
    </row>
    <row r="120" spans="1:105" s="40" customFormat="1" ht="12.75">
      <c r="A120" s="267">
        <v>1</v>
      </c>
      <c r="B120" s="267"/>
      <c r="C120" s="267"/>
      <c r="D120" s="267"/>
      <c r="E120" s="267"/>
      <c r="F120" s="267"/>
      <c r="G120" s="267"/>
      <c r="H120" s="267">
        <v>2</v>
      </c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>
        <v>4</v>
      </c>
      <c r="BE120" s="267"/>
      <c r="BF120" s="267"/>
      <c r="BG120" s="267"/>
      <c r="BH120" s="267"/>
      <c r="BI120" s="267"/>
      <c r="BJ120" s="267"/>
      <c r="BK120" s="267"/>
      <c r="BL120" s="267"/>
      <c r="BM120" s="267"/>
      <c r="BN120" s="267"/>
      <c r="BO120" s="267"/>
      <c r="BP120" s="267"/>
      <c r="BQ120" s="267"/>
      <c r="BR120" s="267"/>
      <c r="BS120" s="267"/>
      <c r="BT120" s="267">
        <v>5</v>
      </c>
      <c r="BU120" s="267"/>
      <c r="BV120" s="267"/>
      <c r="BW120" s="267"/>
      <c r="BX120" s="267"/>
      <c r="BY120" s="267"/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>
        <v>6</v>
      </c>
      <c r="CK120" s="267"/>
      <c r="CL120" s="267"/>
      <c r="CM120" s="267"/>
      <c r="CN120" s="267"/>
      <c r="CO120" s="267"/>
      <c r="CP120" s="267"/>
      <c r="CQ120" s="267"/>
      <c r="CR120" s="267"/>
      <c r="CS120" s="267"/>
      <c r="CT120" s="267"/>
      <c r="CU120" s="267"/>
      <c r="CV120" s="267"/>
      <c r="CW120" s="267"/>
      <c r="CX120" s="267"/>
      <c r="CY120" s="267"/>
      <c r="CZ120" s="267"/>
      <c r="DA120" s="267"/>
    </row>
    <row r="121" spans="1:105" s="41" customFormat="1" ht="15" customHeight="1">
      <c r="A121" s="261"/>
      <c r="B121" s="261"/>
      <c r="C121" s="261"/>
      <c r="D121" s="261"/>
      <c r="E121" s="261"/>
      <c r="F121" s="261"/>
      <c r="G121" s="26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  <c r="T121" s="439"/>
      <c r="U121" s="439"/>
      <c r="V121" s="439"/>
      <c r="W121" s="439"/>
      <c r="X121" s="439"/>
      <c r="Y121" s="439"/>
      <c r="Z121" s="439"/>
      <c r="AA121" s="439"/>
      <c r="AB121" s="439"/>
      <c r="AC121" s="439"/>
      <c r="AD121" s="439"/>
      <c r="AE121" s="439"/>
      <c r="AF121" s="439"/>
      <c r="AG121" s="439"/>
      <c r="AH121" s="439"/>
      <c r="AI121" s="439"/>
      <c r="AJ121" s="439"/>
      <c r="AK121" s="439"/>
      <c r="AL121" s="439"/>
      <c r="AM121" s="439"/>
      <c r="AN121" s="439"/>
      <c r="AO121" s="439"/>
      <c r="AP121" s="439"/>
      <c r="AQ121" s="439"/>
      <c r="AR121" s="439"/>
      <c r="AS121" s="439"/>
      <c r="AT121" s="439"/>
      <c r="AU121" s="439"/>
      <c r="AV121" s="439"/>
      <c r="AW121" s="439"/>
      <c r="AX121" s="439"/>
      <c r="AY121" s="439"/>
      <c r="AZ121" s="439"/>
      <c r="BA121" s="439"/>
      <c r="BB121" s="439"/>
      <c r="BC121" s="439"/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2"/>
      <c r="BN121" s="262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  <c r="CH121" s="262"/>
      <c r="CI121" s="262"/>
      <c r="CJ121" s="262"/>
      <c r="CK121" s="262"/>
      <c r="CL121" s="262"/>
      <c r="CM121" s="262"/>
      <c r="CN121" s="262"/>
      <c r="CO121" s="262"/>
      <c r="CP121" s="262"/>
      <c r="CQ121" s="262"/>
      <c r="CR121" s="262"/>
      <c r="CS121" s="262"/>
      <c r="CT121" s="262"/>
      <c r="CU121" s="262"/>
      <c r="CV121" s="262"/>
      <c r="CW121" s="262"/>
      <c r="CX121" s="262"/>
      <c r="CY121" s="262"/>
      <c r="CZ121" s="262"/>
      <c r="DA121" s="262"/>
    </row>
    <row r="122" spans="1:105" s="41" customFormat="1" ht="15" customHeight="1">
      <c r="A122" s="261"/>
      <c r="B122" s="261"/>
      <c r="C122" s="261"/>
      <c r="D122" s="261"/>
      <c r="E122" s="261"/>
      <c r="F122" s="261"/>
      <c r="G122" s="261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439"/>
      <c r="U122" s="439"/>
      <c r="V122" s="439"/>
      <c r="W122" s="439"/>
      <c r="X122" s="439"/>
      <c r="Y122" s="439"/>
      <c r="Z122" s="439"/>
      <c r="AA122" s="439"/>
      <c r="AB122" s="439"/>
      <c r="AC122" s="439"/>
      <c r="AD122" s="439"/>
      <c r="AE122" s="439"/>
      <c r="AF122" s="439"/>
      <c r="AG122" s="439"/>
      <c r="AH122" s="439"/>
      <c r="AI122" s="439"/>
      <c r="AJ122" s="439"/>
      <c r="AK122" s="439"/>
      <c r="AL122" s="439"/>
      <c r="AM122" s="439"/>
      <c r="AN122" s="439"/>
      <c r="AO122" s="439"/>
      <c r="AP122" s="439"/>
      <c r="AQ122" s="439"/>
      <c r="AR122" s="439"/>
      <c r="AS122" s="439"/>
      <c r="AT122" s="439"/>
      <c r="AU122" s="439"/>
      <c r="AV122" s="439"/>
      <c r="AW122" s="439"/>
      <c r="AX122" s="439"/>
      <c r="AY122" s="439"/>
      <c r="AZ122" s="439"/>
      <c r="BA122" s="439"/>
      <c r="BB122" s="439"/>
      <c r="BC122" s="439"/>
      <c r="BD122" s="262"/>
      <c r="BE122" s="262"/>
      <c r="BF122" s="262"/>
      <c r="BG122" s="262"/>
      <c r="BH122" s="262"/>
      <c r="BI122" s="262"/>
      <c r="BJ122" s="262"/>
      <c r="BK122" s="262"/>
      <c r="BL122" s="262"/>
      <c r="BM122" s="262"/>
      <c r="BN122" s="262"/>
      <c r="BO122" s="262"/>
      <c r="BP122" s="262"/>
      <c r="BQ122" s="262"/>
      <c r="BR122" s="262"/>
      <c r="BS122" s="262"/>
      <c r="BT122" s="262"/>
      <c r="BU122" s="262"/>
      <c r="BV122" s="262"/>
      <c r="BW122" s="262"/>
      <c r="BX122" s="262"/>
      <c r="BY122" s="262"/>
      <c r="BZ122" s="262"/>
      <c r="CA122" s="262"/>
      <c r="CB122" s="262"/>
      <c r="CC122" s="262"/>
      <c r="CD122" s="262"/>
      <c r="CE122" s="262"/>
      <c r="CF122" s="262"/>
      <c r="CG122" s="262"/>
      <c r="CH122" s="262"/>
      <c r="CI122" s="262"/>
      <c r="CJ122" s="262"/>
      <c r="CK122" s="262"/>
      <c r="CL122" s="262"/>
      <c r="CM122" s="262"/>
      <c r="CN122" s="262"/>
      <c r="CO122" s="262"/>
      <c r="CP122" s="262"/>
      <c r="CQ122" s="262"/>
      <c r="CR122" s="262"/>
      <c r="CS122" s="262"/>
      <c r="CT122" s="262"/>
      <c r="CU122" s="262"/>
      <c r="CV122" s="262"/>
      <c r="CW122" s="262"/>
      <c r="CX122" s="262"/>
      <c r="CY122" s="262"/>
      <c r="CZ122" s="262"/>
      <c r="DA122" s="262"/>
    </row>
    <row r="123" spans="1:105" s="41" customFormat="1" ht="15" customHeight="1">
      <c r="A123" s="261"/>
      <c r="B123" s="261"/>
      <c r="C123" s="261"/>
      <c r="D123" s="261"/>
      <c r="E123" s="261"/>
      <c r="F123" s="261"/>
      <c r="G123" s="261"/>
      <c r="H123" s="440" t="s">
        <v>155</v>
      </c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0"/>
      <c r="T123" s="440"/>
      <c r="U123" s="440"/>
      <c r="V123" s="440"/>
      <c r="W123" s="440"/>
      <c r="X123" s="440"/>
      <c r="Y123" s="440"/>
      <c r="Z123" s="440"/>
      <c r="AA123" s="440"/>
      <c r="AB123" s="440"/>
      <c r="AC123" s="440"/>
      <c r="AD123" s="440"/>
      <c r="AE123" s="440"/>
      <c r="AF123" s="440"/>
      <c r="AG123" s="440"/>
      <c r="AH123" s="440"/>
      <c r="AI123" s="440"/>
      <c r="AJ123" s="440"/>
      <c r="AK123" s="440"/>
      <c r="AL123" s="440"/>
      <c r="AM123" s="440"/>
      <c r="AN123" s="440"/>
      <c r="AO123" s="440"/>
      <c r="AP123" s="440"/>
      <c r="AQ123" s="440"/>
      <c r="AR123" s="440"/>
      <c r="AS123" s="440"/>
      <c r="AT123" s="440"/>
      <c r="AU123" s="440"/>
      <c r="AV123" s="440"/>
      <c r="AW123" s="440"/>
      <c r="AX123" s="440"/>
      <c r="AY123" s="440"/>
      <c r="AZ123" s="440"/>
      <c r="BA123" s="440"/>
      <c r="BB123" s="440"/>
      <c r="BC123" s="441"/>
      <c r="BD123" s="262" t="s">
        <v>139</v>
      </c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  <c r="BQ123" s="262"/>
      <c r="BR123" s="262"/>
      <c r="BS123" s="262"/>
      <c r="BT123" s="262" t="s">
        <v>139</v>
      </c>
      <c r="BU123" s="262"/>
      <c r="BV123" s="262"/>
      <c r="BW123" s="262"/>
      <c r="BX123" s="262"/>
      <c r="BY123" s="262"/>
      <c r="BZ123" s="262"/>
      <c r="CA123" s="262"/>
      <c r="CB123" s="262"/>
      <c r="CC123" s="262"/>
      <c r="CD123" s="262"/>
      <c r="CE123" s="262"/>
      <c r="CF123" s="262"/>
      <c r="CG123" s="262"/>
      <c r="CH123" s="262"/>
      <c r="CI123" s="262"/>
      <c r="CJ123" s="262" t="s">
        <v>139</v>
      </c>
      <c r="CK123" s="262"/>
      <c r="CL123" s="262"/>
      <c r="CM123" s="262"/>
      <c r="CN123" s="262"/>
      <c r="CO123" s="262"/>
      <c r="CP123" s="262"/>
      <c r="CQ123" s="262"/>
      <c r="CR123" s="262"/>
      <c r="CS123" s="262"/>
      <c r="CT123" s="262"/>
      <c r="CU123" s="262"/>
      <c r="CV123" s="262"/>
      <c r="CW123" s="262"/>
      <c r="CX123" s="262"/>
      <c r="CY123" s="262"/>
      <c r="CZ123" s="262"/>
      <c r="DA123" s="262"/>
    </row>
    <row r="125" spans="1:105" s="37" customFormat="1" ht="14.25">
      <c r="A125" s="263" t="s">
        <v>201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</row>
    <row r="126" ht="10.5" customHeight="1"/>
    <row r="127" spans="1:105" s="39" customFormat="1" ht="45" customHeight="1">
      <c r="A127" s="264" t="s">
        <v>154</v>
      </c>
      <c r="B127" s="265"/>
      <c r="C127" s="265"/>
      <c r="D127" s="265"/>
      <c r="E127" s="265"/>
      <c r="F127" s="265"/>
      <c r="G127" s="266"/>
      <c r="H127" s="264" t="s">
        <v>42</v>
      </c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  <c r="AJ127" s="265"/>
      <c r="AK127" s="265"/>
      <c r="AL127" s="265"/>
      <c r="AM127" s="265"/>
      <c r="AN127" s="265"/>
      <c r="AO127" s="265"/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6"/>
      <c r="BD127" s="264" t="s">
        <v>60</v>
      </c>
      <c r="BE127" s="265"/>
      <c r="BF127" s="265"/>
      <c r="BG127" s="265"/>
      <c r="BH127" s="265"/>
      <c r="BI127" s="265"/>
      <c r="BJ127" s="265"/>
      <c r="BK127" s="265"/>
      <c r="BL127" s="265"/>
      <c r="BM127" s="265"/>
      <c r="BN127" s="265"/>
      <c r="BO127" s="265"/>
      <c r="BP127" s="265"/>
      <c r="BQ127" s="265"/>
      <c r="BR127" s="265"/>
      <c r="BS127" s="266"/>
      <c r="BT127" s="264" t="s">
        <v>202</v>
      </c>
      <c r="BU127" s="265"/>
      <c r="BV127" s="265"/>
      <c r="BW127" s="265"/>
      <c r="BX127" s="265"/>
      <c r="BY127" s="265"/>
      <c r="BZ127" s="265"/>
      <c r="CA127" s="265"/>
      <c r="CB127" s="265"/>
      <c r="CC127" s="265"/>
      <c r="CD127" s="265"/>
      <c r="CE127" s="265"/>
      <c r="CF127" s="265"/>
      <c r="CG127" s="265"/>
      <c r="CH127" s="265"/>
      <c r="CI127" s="266"/>
      <c r="CJ127" s="264" t="s">
        <v>203</v>
      </c>
      <c r="CK127" s="265"/>
      <c r="CL127" s="265"/>
      <c r="CM127" s="265"/>
      <c r="CN127" s="265"/>
      <c r="CO127" s="265"/>
      <c r="CP127" s="265"/>
      <c r="CQ127" s="265"/>
      <c r="CR127" s="265"/>
      <c r="CS127" s="265"/>
      <c r="CT127" s="265"/>
      <c r="CU127" s="265"/>
      <c r="CV127" s="265"/>
      <c r="CW127" s="265"/>
      <c r="CX127" s="265"/>
      <c r="CY127" s="265"/>
      <c r="CZ127" s="265"/>
      <c r="DA127" s="266"/>
    </row>
    <row r="128" spans="1:105" s="40" customFormat="1" ht="12.75">
      <c r="A128" s="267">
        <v>1</v>
      </c>
      <c r="B128" s="267"/>
      <c r="C128" s="267"/>
      <c r="D128" s="267"/>
      <c r="E128" s="267"/>
      <c r="F128" s="267"/>
      <c r="G128" s="267"/>
      <c r="H128" s="267">
        <v>2</v>
      </c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267"/>
      <c r="BB128" s="267"/>
      <c r="BC128" s="267"/>
      <c r="BD128" s="267">
        <v>3</v>
      </c>
      <c r="BE128" s="267"/>
      <c r="BF128" s="267"/>
      <c r="BG128" s="267"/>
      <c r="BH128" s="267"/>
      <c r="BI128" s="267"/>
      <c r="BJ128" s="267"/>
      <c r="BK128" s="267"/>
      <c r="BL128" s="267"/>
      <c r="BM128" s="267"/>
      <c r="BN128" s="267"/>
      <c r="BO128" s="267"/>
      <c r="BP128" s="267"/>
      <c r="BQ128" s="267"/>
      <c r="BR128" s="267"/>
      <c r="BS128" s="267"/>
      <c r="BT128" s="267">
        <v>4</v>
      </c>
      <c r="BU128" s="267"/>
      <c r="BV128" s="267"/>
      <c r="BW128" s="267"/>
      <c r="BX128" s="267"/>
      <c r="BY128" s="267"/>
      <c r="BZ128" s="267"/>
      <c r="CA128" s="267"/>
      <c r="CB128" s="267"/>
      <c r="CC128" s="267"/>
      <c r="CD128" s="267"/>
      <c r="CE128" s="267"/>
      <c r="CF128" s="267"/>
      <c r="CG128" s="267"/>
      <c r="CH128" s="267"/>
      <c r="CI128" s="267"/>
      <c r="CJ128" s="267">
        <v>5</v>
      </c>
      <c r="CK128" s="267"/>
      <c r="CL128" s="267"/>
      <c r="CM128" s="267"/>
      <c r="CN128" s="267"/>
      <c r="CO128" s="267"/>
      <c r="CP128" s="267"/>
      <c r="CQ128" s="267"/>
      <c r="CR128" s="267"/>
      <c r="CS128" s="267"/>
      <c r="CT128" s="267"/>
      <c r="CU128" s="267"/>
      <c r="CV128" s="267"/>
      <c r="CW128" s="267"/>
      <c r="CX128" s="267"/>
      <c r="CY128" s="267"/>
      <c r="CZ128" s="267"/>
      <c r="DA128" s="267"/>
    </row>
    <row r="129" spans="1:105" s="41" customFormat="1" ht="15" customHeight="1">
      <c r="A129" s="261"/>
      <c r="B129" s="261"/>
      <c r="C129" s="261"/>
      <c r="D129" s="261"/>
      <c r="E129" s="261"/>
      <c r="F129" s="261"/>
      <c r="G129" s="261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  <c r="T129" s="439"/>
      <c r="U129" s="439"/>
      <c r="V129" s="439"/>
      <c r="W129" s="439"/>
      <c r="X129" s="439"/>
      <c r="Y129" s="439"/>
      <c r="Z129" s="439"/>
      <c r="AA129" s="439"/>
      <c r="AB129" s="439"/>
      <c r="AC129" s="439"/>
      <c r="AD129" s="439"/>
      <c r="AE129" s="439"/>
      <c r="AF129" s="439"/>
      <c r="AG129" s="439"/>
      <c r="AH129" s="439"/>
      <c r="AI129" s="439"/>
      <c r="AJ129" s="439"/>
      <c r="AK129" s="439"/>
      <c r="AL129" s="439"/>
      <c r="AM129" s="439"/>
      <c r="AN129" s="439"/>
      <c r="AO129" s="439"/>
      <c r="AP129" s="439"/>
      <c r="AQ129" s="439"/>
      <c r="AR129" s="439"/>
      <c r="AS129" s="439"/>
      <c r="AT129" s="439"/>
      <c r="AU129" s="439"/>
      <c r="AV129" s="439"/>
      <c r="AW129" s="439"/>
      <c r="AX129" s="439"/>
      <c r="AY129" s="439"/>
      <c r="AZ129" s="439"/>
      <c r="BA129" s="439"/>
      <c r="BB129" s="439"/>
      <c r="BC129" s="439"/>
      <c r="BD129" s="262"/>
      <c r="BE129" s="262"/>
      <c r="BF129" s="262"/>
      <c r="BG129" s="262"/>
      <c r="BH129" s="262"/>
      <c r="BI129" s="262"/>
      <c r="BJ129" s="262"/>
      <c r="BK129" s="262"/>
      <c r="BL129" s="262"/>
      <c r="BM129" s="262"/>
      <c r="BN129" s="262"/>
      <c r="BO129" s="262"/>
      <c r="BP129" s="262"/>
      <c r="BQ129" s="262"/>
      <c r="BR129" s="262"/>
      <c r="BS129" s="262"/>
      <c r="BT129" s="262"/>
      <c r="BU129" s="262"/>
      <c r="BV129" s="262"/>
      <c r="BW129" s="262"/>
      <c r="BX129" s="262"/>
      <c r="BY129" s="262"/>
      <c r="BZ129" s="262"/>
      <c r="CA129" s="262"/>
      <c r="CB129" s="262"/>
      <c r="CC129" s="262"/>
      <c r="CD129" s="262"/>
      <c r="CE129" s="262"/>
      <c r="CF129" s="262"/>
      <c r="CG129" s="262"/>
      <c r="CH129" s="262"/>
      <c r="CI129" s="262"/>
      <c r="CJ129" s="262"/>
      <c r="CK129" s="262"/>
      <c r="CL129" s="262"/>
      <c r="CM129" s="262"/>
      <c r="CN129" s="262"/>
      <c r="CO129" s="262"/>
      <c r="CP129" s="262"/>
      <c r="CQ129" s="262"/>
      <c r="CR129" s="262"/>
      <c r="CS129" s="262"/>
      <c r="CT129" s="262"/>
      <c r="CU129" s="262"/>
      <c r="CV129" s="262"/>
      <c r="CW129" s="262"/>
      <c r="CX129" s="262"/>
      <c r="CY129" s="262"/>
      <c r="CZ129" s="262"/>
      <c r="DA129" s="262"/>
    </row>
    <row r="130" spans="1:105" s="41" customFormat="1" ht="15" customHeight="1">
      <c r="A130" s="261"/>
      <c r="B130" s="261"/>
      <c r="C130" s="261"/>
      <c r="D130" s="261"/>
      <c r="E130" s="261"/>
      <c r="F130" s="261"/>
      <c r="G130" s="261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  <c r="T130" s="439"/>
      <c r="U130" s="439"/>
      <c r="V130" s="439"/>
      <c r="W130" s="439"/>
      <c r="X130" s="439"/>
      <c r="Y130" s="439"/>
      <c r="Z130" s="439"/>
      <c r="AA130" s="439"/>
      <c r="AB130" s="439"/>
      <c r="AC130" s="439"/>
      <c r="AD130" s="439"/>
      <c r="AE130" s="439"/>
      <c r="AF130" s="439"/>
      <c r="AG130" s="439"/>
      <c r="AH130" s="439"/>
      <c r="AI130" s="439"/>
      <c r="AJ130" s="439"/>
      <c r="AK130" s="439"/>
      <c r="AL130" s="439"/>
      <c r="AM130" s="439"/>
      <c r="AN130" s="439"/>
      <c r="AO130" s="439"/>
      <c r="AP130" s="439"/>
      <c r="AQ130" s="439"/>
      <c r="AR130" s="439"/>
      <c r="AS130" s="439"/>
      <c r="AT130" s="439"/>
      <c r="AU130" s="439"/>
      <c r="AV130" s="439"/>
      <c r="AW130" s="439"/>
      <c r="AX130" s="439"/>
      <c r="AY130" s="439"/>
      <c r="AZ130" s="439"/>
      <c r="BA130" s="439"/>
      <c r="BB130" s="439"/>
      <c r="BC130" s="439"/>
      <c r="BD130" s="262"/>
      <c r="BE130" s="262"/>
      <c r="BF130" s="262"/>
      <c r="BG130" s="262"/>
      <c r="BH130" s="262"/>
      <c r="BI130" s="262"/>
      <c r="BJ130" s="262"/>
      <c r="BK130" s="262"/>
      <c r="BL130" s="262"/>
      <c r="BM130" s="262"/>
      <c r="BN130" s="262"/>
      <c r="BO130" s="262"/>
      <c r="BP130" s="262"/>
      <c r="BQ130" s="262"/>
      <c r="BR130" s="262"/>
      <c r="BS130" s="262"/>
      <c r="BT130" s="262"/>
      <c r="BU130" s="262"/>
      <c r="BV130" s="262"/>
      <c r="BW130" s="262"/>
      <c r="BX130" s="262"/>
      <c r="BY130" s="262"/>
      <c r="BZ130" s="262"/>
      <c r="CA130" s="262"/>
      <c r="CB130" s="262"/>
      <c r="CC130" s="262"/>
      <c r="CD130" s="262"/>
      <c r="CE130" s="262"/>
      <c r="CF130" s="262"/>
      <c r="CG130" s="262"/>
      <c r="CH130" s="262"/>
      <c r="CI130" s="262"/>
      <c r="CJ130" s="262"/>
      <c r="CK130" s="262"/>
      <c r="CL130" s="262"/>
      <c r="CM130" s="262"/>
      <c r="CN130" s="262"/>
      <c r="CO130" s="262"/>
      <c r="CP130" s="262"/>
      <c r="CQ130" s="262"/>
      <c r="CR130" s="262"/>
      <c r="CS130" s="262"/>
      <c r="CT130" s="262"/>
      <c r="CU130" s="262"/>
      <c r="CV130" s="262"/>
      <c r="CW130" s="262"/>
      <c r="CX130" s="262"/>
      <c r="CY130" s="262"/>
      <c r="CZ130" s="262"/>
      <c r="DA130" s="262"/>
    </row>
    <row r="131" spans="1:105" s="41" customFormat="1" ht="15" customHeight="1">
      <c r="A131" s="261"/>
      <c r="B131" s="261"/>
      <c r="C131" s="261"/>
      <c r="D131" s="261"/>
      <c r="E131" s="261"/>
      <c r="F131" s="261"/>
      <c r="G131" s="261"/>
      <c r="H131" s="440" t="s">
        <v>155</v>
      </c>
      <c r="I131" s="440"/>
      <c r="J131" s="440"/>
      <c r="K131" s="440"/>
      <c r="L131" s="440"/>
      <c r="M131" s="440"/>
      <c r="N131" s="440"/>
      <c r="O131" s="440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  <c r="AJ131" s="440"/>
      <c r="AK131" s="440"/>
      <c r="AL131" s="440"/>
      <c r="AM131" s="440"/>
      <c r="AN131" s="440"/>
      <c r="AO131" s="440"/>
      <c r="AP131" s="440"/>
      <c r="AQ131" s="440"/>
      <c r="AR131" s="440"/>
      <c r="AS131" s="440"/>
      <c r="AT131" s="440"/>
      <c r="AU131" s="440"/>
      <c r="AV131" s="440"/>
      <c r="AW131" s="440"/>
      <c r="AX131" s="440"/>
      <c r="AY131" s="440"/>
      <c r="AZ131" s="440"/>
      <c r="BA131" s="440"/>
      <c r="BB131" s="440"/>
      <c r="BC131" s="441"/>
      <c r="BD131" s="262" t="s">
        <v>139</v>
      </c>
      <c r="BE131" s="262"/>
      <c r="BF131" s="262"/>
      <c r="BG131" s="262"/>
      <c r="BH131" s="262"/>
      <c r="BI131" s="262"/>
      <c r="BJ131" s="262"/>
      <c r="BK131" s="262"/>
      <c r="BL131" s="262"/>
      <c r="BM131" s="262"/>
      <c r="BN131" s="262"/>
      <c r="BO131" s="262"/>
      <c r="BP131" s="262"/>
      <c r="BQ131" s="262"/>
      <c r="BR131" s="262"/>
      <c r="BS131" s="262"/>
      <c r="BT131" s="262" t="s">
        <v>139</v>
      </c>
      <c r="BU131" s="262"/>
      <c r="BV131" s="262"/>
      <c r="BW131" s="262"/>
      <c r="BX131" s="262"/>
      <c r="BY131" s="262"/>
      <c r="BZ131" s="262"/>
      <c r="CA131" s="262"/>
      <c r="CB131" s="262"/>
      <c r="CC131" s="262"/>
      <c r="CD131" s="262"/>
      <c r="CE131" s="262"/>
      <c r="CF131" s="262"/>
      <c r="CG131" s="262"/>
      <c r="CH131" s="262"/>
      <c r="CI131" s="262"/>
      <c r="CJ131" s="262"/>
      <c r="CK131" s="262"/>
      <c r="CL131" s="262"/>
      <c r="CM131" s="262"/>
      <c r="CN131" s="262"/>
      <c r="CO131" s="262"/>
      <c r="CP131" s="262"/>
      <c r="CQ131" s="262"/>
      <c r="CR131" s="262"/>
      <c r="CS131" s="262"/>
      <c r="CT131" s="262"/>
      <c r="CU131" s="262"/>
      <c r="CV131" s="262"/>
      <c r="CW131" s="262"/>
      <c r="CX131" s="262"/>
      <c r="CY131" s="262"/>
      <c r="CZ131" s="262"/>
      <c r="DA131" s="262"/>
    </row>
    <row r="133" spans="1:105" s="37" customFormat="1" ht="14.25">
      <c r="A133" s="263" t="s">
        <v>204</v>
      </c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  <c r="BE133" s="263"/>
      <c r="BF133" s="263"/>
      <c r="BG133" s="263"/>
      <c r="BH133" s="263"/>
      <c r="BI133" s="263"/>
      <c r="BJ133" s="263"/>
      <c r="BK133" s="263"/>
      <c r="BL133" s="263"/>
      <c r="BM133" s="263"/>
      <c r="BN133" s="263"/>
      <c r="BO133" s="263"/>
      <c r="BP133" s="263"/>
      <c r="BQ133" s="263"/>
      <c r="BR133" s="263"/>
      <c r="BS133" s="263"/>
      <c r="BT133" s="263"/>
      <c r="BU133" s="263"/>
      <c r="BV133" s="263"/>
      <c r="BW133" s="263"/>
      <c r="BX133" s="263"/>
      <c r="BY133" s="263"/>
      <c r="BZ133" s="263"/>
      <c r="CA133" s="263"/>
      <c r="CB133" s="263"/>
      <c r="CC133" s="263"/>
      <c r="CD133" s="263"/>
      <c r="CE133" s="263"/>
      <c r="CF133" s="263"/>
      <c r="CG133" s="263"/>
      <c r="CH133" s="263"/>
      <c r="CI133" s="263"/>
      <c r="CJ133" s="263"/>
      <c r="CK133" s="263"/>
      <c r="CL133" s="263"/>
      <c r="CM133" s="263"/>
      <c r="CN133" s="263"/>
      <c r="CO133" s="263"/>
      <c r="CP133" s="263"/>
      <c r="CQ133" s="263"/>
      <c r="CR133" s="263"/>
      <c r="CS133" s="263"/>
      <c r="CT133" s="263"/>
      <c r="CU133" s="263"/>
      <c r="CV133" s="263"/>
      <c r="CW133" s="263"/>
      <c r="CX133" s="263"/>
      <c r="CY133" s="263"/>
      <c r="CZ133" s="263"/>
      <c r="DA133" s="263"/>
    </row>
    <row r="134" ht="10.5" customHeight="1"/>
    <row r="135" spans="1:105" ht="30" customHeight="1">
      <c r="A135" s="264" t="s">
        <v>154</v>
      </c>
      <c r="B135" s="265"/>
      <c r="C135" s="265"/>
      <c r="D135" s="265"/>
      <c r="E135" s="265"/>
      <c r="F135" s="265"/>
      <c r="G135" s="266"/>
      <c r="H135" s="264" t="s">
        <v>42</v>
      </c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6"/>
      <c r="BT135" s="264" t="s">
        <v>61</v>
      </c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6"/>
      <c r="CJ135" s="264" t="s">
        <v>205</v>
      </c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5"/>
      <c r="CU135" s="265"/>
      <c r="CV135" s="265"/>
      <c r="CW135" s="265"/>
      <c r="CX135" s="265"/>
      <c r="CY135" s="265"/>
      <c r="CZ135" s="265"/>
      <c r="DA135" s="266"/>
    </row>
    <row r="136" spans="1:105" s="34" customFormat="1" ht="12.75">
      <c r="A136" s="267">
        <v>1</v>
      </c>
      <c r="B136" s="267"/>
      <c r="C136" s="267"/>
      <c r="D136" s="267"/>
      <c r="E136" s="267"/>
      <c r="F136" s="267"/>
      <c r="G136" s="267"/>
      <c r="H136" s="267">
        <v>2</v>
      </c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267"/>
      <c r="BB136" s="267"/>
      <c r="BC136" s="267"/>
      <c r="BD136" s="267"/>
      <c r="BE136" s="267"/>
      <c r="BF136" s="267"/>
      <c r="BG136" s="267"/>
      <c r="BH136" s="267"/>
      <c r="BI136" s="267"/>
      <c r="BJ136" s="267"/>
      <c r="BK136" s="267"/>
      <c r="BL136" s="267"/>
      <c r="BM136" s="267"/>
      <c r="BN136" s="267"/>
      <c r="BO136" s="267"/>
      <c r="BP136" s="267"/>
      <c r="BQ136" s="267"/>
      <c r="BR136" s="267"/>
      <c r="BS136" s="267"/>
      <c r="BT136" s="267">
        <v>3</v>
      </c>
      <c r="BU136" s="267"/>
      <c r="BV136" s="267"/>
      <c r="BW136" s="267"/>
      <c r="BX136" s="267"/>
      <c r="BY136" s="267"/>
      <c r="BZ136" s="267"/>
      <c r="CA136" s="267"/>
      <c r="CB136" s="267"/>
      <c r="CC136" s="267"/>
      <c r="CD136" s="267"/>
      <c r="CE136" s="267"/>
      <c r="CF136" s="267"/>
      <c r="CG136" s="267"/>
      <c r="CH136" s="267"/>
      <c r="CI136" s="267"/>
      <c r="CJ136" s="267">
        <v>4</v>
      </c>
      <c r="CK136" s="267"/>
      <c r="CL136" s="267"/>
      <c r="CM136" s="267"/>
      <c r="CN136" s="267"/>
      <c r="CO136" s="267"/>
      <c r="CP136" s="267"/>
      <c r="CQ136" s="267"/>
      <c r="CR136" s="267"/>
      <c r="CS136" s="267"/>
      <c r="CT136" s="267"/>
      <c r="CU136" s="267"/>
      <c r="CV136" s="267"/>
      <c r="CW136" s="267"/>
      <c r="CX136" s="267"/>
      <c r="CY136" s="267"/>
      <c r="CZ136" s="267"/>
      <c r="DA136" s="267"/>
    </row>
    <row r="137" spans="1:105" ht="15" customHeight="1">
      <c r="A137" s="261"/>
      <c r="B137" s="261"/>
      <c r="C137" s="261"/>
      <c r="D137" s="261"/>
      <c r="E137" s="261"/>
      <c r="F137" s="261"/>
      <c r="G137" s="261"/>
      <c r="H137" s="258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60"/>
      <c r="BT137" s="262"/>
      <c r="BU137" s="262"/>
      <c r="BV137" s="262"/>
      <c r="BW137" s="262"/>
      <c r="BX137" s="262"/>
      <c r="BY137" s="262"/>
      <c r="BZ137" s="262"/>
      <c r="CA137" s="262"/>
      <c r="CB137" s="262"/>
      <c r="CC137" s="262"/>
      <c r="CD137" s="262"/>
      <c r="CE137" s="262"/>
      <c r="CF137" s="262"/>
      <c r="CG137" s="262"/>
      <c r="CH137" s="262"/>
      <c r="CI137" s="262"/>
      <c r="CJ137" s="262"/>
      <c r="CK137" s="262"/>
      <c r="CL137" s="262"/>
      <c r="CM137" s="262"/>
      <c r="CN137" s="262"/>
      <c r="CO137" s="262"/>
      <c r="CP137" s="262"/>
      <c r="CQ137" s="262"/>
      <c r="CR137" s="262"/>
      <c r="CS137" s="262"/>
      <c r="CT137" s="262"/>
      <c r="CU137" s="262"/>
      <c r="CV137" s="262"/>
      <c r="CW137" s="262"/>
      <c r="CX137" s="262"/>
      <c r="CY137" s="262"/>
      <c r="CZ137" s="262"/>
      <c r="DA137" s="262"/>
    </row>
    <row r="138" spans="1:105" ht="15" customHeight="1">
      <c r="A138" s="261"/>
      <c r="B138" s="261"/>
      <c r="C138" s="261"/>
      <c r="D138" s="261"/>
      <c r="E138" s="261"/>
      <c r="F138" s="261"/>
      <c r="G138" s="261"/>
      <c r="H138" s="258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60"/>
      <c r="BT138" s="262"/>
      <c r="BU138" s="262"/>
      <c r="BV138" s="262"/>
      <c r="BW138" s="262"/>
      <c r="BX138" s="262"/>
      <c r="BY138" s="262"/>
      <c r="BZ138" s="262"/>
      <c r="CA138" s="262"/>
      <c r="CB138" s="262"/>
      <c r="CC138" s="262"/>
      <c r="CD138" s="262"/>
      <c r="CE138" s="262"/>
      <c r="CF138" s="262"/>
      <c r="CG138" s="262"/>
      <c r="CH138" s="262"/>
      <c r="CI138" s="262"/>
      <c r="CJ138" s="262"/>
      <c r="CK138" s="262"/>
      <c r="CL138" s="262"/>
      <c r="CM138" s="262"/>
      <c r="CN138" s="262"/>
      <c r="CO138" s="262"/>
      <c r="CP138" s="262"/>
      <c r="CQ138" s="262"/>
      <c r="CR138" s="262"/>
      <c r="CS138" s="262"/>
      <c r="CT138" s="262"/>
      <c r="CU138" s="262"/>
      <c r="CV138" s="262"/>
      <c r="CW138" s="262"/>
      <c r="CX138" s="262"/>
      <c r="CY138" s="262"/>
      <c r="CZ138" s="262"/>
      <c r="DA138" s="262"/>
    </row>
    <row r="139" spans="1:105" ht="15" customHeight="1">
      <c r="A139" s="261"/>
      <c r="B139" s="261"/>
      <c r="C139" s="261"/>
      <c r="D139" s="261"/>
      <c r="E139" s="261"/>
      <c r="F139" s="261"/>
      <c r="G139" s="261"/>
      <c r="H139" s="442" t="s">
        <v>155</v>
      </c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43"/>
      <c r="AL139" s="443"/>
      <c r="AM139" s="443"/>
      <c r="AN139" s="443"/>
      <c r="AO139" s="443"/>
      <c r="AP139" s="443"/>
      <c r="AQ139" s="443"/>
      <c r="AR139" s="443"/>
      <c r="AS139" s="443"/>
      <c r="AT139" s="443"/>
      <c r="AU139" s="443"/>
      <c r="AV139" s="443"/>
      <c r="AW139" s="443"/>
      <c r="AX139" s="443"/>
      <c r="AY139" s="443"/>
      <c r="AZ139" s="443"/>
      <c r="BA139" s="443"/>
      <c r="BB139" s="443"/>
      <c r="BC139" s="443"/>
      <c r="BD139" s="443"/>
      <c r="BE139" s="443"/>
      <c r="BF139" s="443"/>
      <c r="BG139" s="443"/>
      <c r="BH139" s="443"/>
      <c r="BI139" s="443"/>
      <c r="BJ139" s="443"/>
      <c r="BK139" s="443"/>
      <c r="BL139" s="443"/>
      <c r="BM139" s="443"/>
      <c r="BN139" s="443"/>
      <c r="BO139" s="443"/>
      <c r="BP139" s="443"/>
      <c r="BQ139" s="443"/>
      <c r="BR139" s="443"/>
      <c r="BS139" s="444"/>
      <c r="BT139" s="262" t="s">
        <v>139</v>
      </c>
      <c r="BU139" s="262"/>
      <c r="BV139" s="262"/>
      <c r="BW139" s="262"/>
      <c r="BX139" s="262"/>
      <c r="BY139" s="262"/>
      <c r="BZ139" s="262"/>
      <c r="CA139" s="262"/>
      <c r="CB139" s="262"/>
      <c r="CC139" s="262"/>
      <c r="CD139" s="262"/>
      <c r="CE139" s="262"/>
      <c r="CF139" s="262"/>
      <c r="CG139" s="262"/>
      <c r="CH139" s="262"/>
      <c r="CI139" s="262"/>
      <c r="CJ139" s="262"/>
      <c r="CK139" s="262"/>
      <c r="CL139" s="262"/>
      <c r="CM139" s="262"/>
      <c r="CN139" s="262"/>
      <c r="CO139" s="262"/>
      <c r="CP139" s="262"/>
      <c r="CQ139" s="262"/>
      <c r="CR139" s="262"/>
      <c r="CS139" s="262"/>
      <c r="CT139" s="262"/>
      <c r="CU139" s="262"/>
      <c r="CV139" s="262"/>
      <c r="CW139" s="262"/>
      <c r="CX139" s="262"/>
      <c r="CY139" s="262"/>
      <c r="CZ139" s="262"/>
      <c r="DA139" s="262"/>
    </row>
    <row r="141" spans="1:105" s="37" customFormat="1" ht="28.5" customHeight="1">
      <c r="A141" s="445" t="s">
        <v>206</v>
      </c>
      <c r="B141" s="445"/>
      <c r="C141" s="445"/>
      <c r="D141" s="445"/>
      <c r="E141" s="445"/>
      <c r="F141" s="445"/>
      <c r="G141" s="445"/>
      <c r="H141" s="445"/>
      <c r="I141" s="445"/>
      <c r="J141" s="445"/>
      <c r="K141" s="445"/>
      <c r="L141" s="445"/>
      <c r="M141" s="445"/>
      <c r="N141" s="445"/>
      <c r="O141" s="445"/>
      <c r="P141" s="445"/>
      <c r="Q141" s="445"/>
      <c r="R141" s="445"/>
      <c r="S141" s="445"/>
      <c r="T141" s="445"/>
      <c r="U141" s="445"/>
      <c r="V141" s="445"/>
      <c r="W141" s="445"/>
      <c r="X141" s="445"/>
      <c r="Y141" s="445"/>
      <c r="Z141" s="445"/>
      <c r="AA141" s="445"/>
      <c r="AB141" s="445"/>
      <c r="AC141" s="445"/>
      <c r="AD141" s="445"/>
      <c r="AE141" s="445"/>
      <c r="AF141" s="445"/>
      <c r="AG141" s="445"/>
      <c r="AH141" s="445"/>
      <c r="AI141" s="445"/>
      <c r="AJ141" s="445"/>
      <c r="AK141" s="445"/>
      <c r="AL141" s="445"/>
      <c r="AM141" s="445"/>
      <c r="AN141" s="445"/>
      <c r="AO141" s="445"/>
      <c r="AP141" s="445"/>
      <c r="AQ141" s="445"/>
      <c r="AR141" s="445"/>
      <c r="AS141" s="445"/>
      <c r="AT141" s="445"/>
      <c r="AU141" s="445"/>
      <c r="AV141" s="445"/>
      <c r="AW141" s="445"/>
      <c r="AX141" s="445"/>
      <c r="AY141" s="445"/>
      <c r="AZ141" s="445"/>
      <c r="BA141" s="445"/>
      <c r="BB141" s="445"/>
      <c r="BC141" s="445"/>
      <c r="BD141" s="445"/>
      <c r="BE141" s="445"/>
      <c r="BF141" s="445"/>
      <c r="BG141" s="445"/>
      <c r="BH141" s="445"/>
      <c r="BI141" s="445"/>
      <c r="BJ141" s="445"/>
      <c r="BK141" s="445"/>
      <c r="BL141" s="445"/>
      <c r="BM141" s="445"/>
      <c r="BN141" s="445"/>
      <c r="BO141" s="445"/>
      <c r="BP141" s="445"/>
      <c r="BQ141" s="445"/>
      <c r="BR141" s="445"/>
      <c r="BS141" s="445"/>
      <c r="BT141" s="445"/>
      <c r="BU141" s="445"/>
      <c r="BV141" s="445"/>
      <c r="BW141" s="445"/>
      <c r="BX141" s="445"/>
      <c r="BY141" s="445"/>
      <c r="BZ141" s="445"/>
      <c r="CA141" s="445"/>
      <c r="CB141" s="445"/>
      <c r="CC141" s="445"/>
      <c r="CD141" s="445"/>
      <c r="CE141" s="445"/>
      <c r="CF141" s="445"/>
      <c r="CG141" s="445"/>
      <c r="CH141" s="445"/>
      <c r="CI141" s="445"/>
      <c r="CJ141" s="445"/>
      <c r="CK141" s="445"/>
      <c r="CL141" s="445"/>
      <c r="CM141" s="445"/>
      <c r="CN141" s="445"/>
      <c r="CO141" s="445"/>
      <c r="CP141" s="445"/>
      <c r="CQ141" s="445"/>
      <c r="CR141" s="445"/>
      <c r="CS141" s="445"/>
      <c r="CT141" s="445"/>
      <c r="CU141" s="445"/>
      <c r="CV141" s="445"/>
      <c r="CW141" s="445"/>
      <c r="CX141" s="445"/>
      <c r="CY141" s="445"/>
      <c r="CZ141" s="445"/>
      <c r="DA141" s="445"/>
    </row>
    <row r="142" ht="10.5" customHeight="1"/>
    <row r="143" spans="1:105" s="39" customFormat="1" ht="30" customHeight="1">
      <c r="A143" s="264" t="s">
        <v>154</v>
      </c>
      <c r="B143" s="265"/>
      <c r="C143" s="265"/>
      <c r="D143" s="265"/>
      <c r="E143" s="265"/>
      <c r="F143" s="265"/>
      <c r="G143" s="266"/>
      <c r="H143" s="264" t="s">
        <v>42</v>
      </c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6"/>
      <c r="BD143" s="264" t="s">
        <v>59</v>
      </c>
      <c r="BE143" s="265"/>
      <c r="BF143" s="265"/>
      <c r="BG143" s="265"/>
      <c r="BH143" s="265"/>
      <c r="BI143" s="265"/>
      <c r="BJ143" s="265"/>
      <c r="BK143" s="265"/>
      <c r="BL143" s="265"/>
      <c r="BM143" s="265"/>
      <c r="BN143" s="265"/>
      <c r="BO143" s="265"/>
      <c r="BP143" s="265"/>
      <c r="BQ143" s="265"/>
      <c r="BR143" s="265"/>
      <c r="BS143" s="266"/>
      <c r="BT143" s="264" t="s">
        <v>62</v>
      </c>
      <c r="BU143" s="265"/>
      <c r="BV143" s="265"/>
      <c r="BW143" s="265"/>
      <c r="BX143" s="265"/>
      <c r="BY143" s="265"/>
      <c r="BZ143" s="265"/>
      <c r="CA143" s="265"/>
      <c r="CB143" s="265"/>
      <c r="CC143" s="265"/>
      <c r="CD143" s="265"/>
      <c r="CE143" s="265"/>
      <c r="CF143" s="265"/>
      <c r="CG143" s="265"/>
      <c r="CH143" s="265"/>
      <c r="CI143" s="266"/>
      <c r="CJ143" s="264" t="s">
        <v>207</v>
      </c>
      <c r="CK143" s="265"/>
      <c r="CL143" s="265"/>
      <c r="CM143" s="265"/>
      <c r="CN143" s="265"/>
      <c r="CO143" s="265"/>
      <c r="CP143" s="265"/>
      <c r="CQ143" s="265"/>
      <c r="CR143" s="265"/>
      <c r="CS143" s="265"/>
      <c r="CT143" s="265"/>
      <c r="CU143" s="265"/>
      <c r="CV143" s="265"/>
      <c r="CW143" s="265"/>
      <c r="CX143" s="265"/>
      <c r="CY143" s="265"/>
      <c r="CZ143" s="265"/>
      <c r="DA143" s="266"/>
    </row>
    <row r="144" spans="1:105" s="40" customFormat="1" ht="12.75">
      <c r="A144" s="267"/>
      <c r="B144" s="267"/>
      <c r="C144" s="267"/>
      <c r="D144" s="267"/>
      <c r="E144" s="267"/>
      <c r="F144" s="267"/>
      <c r="G144" s="267"/>
      <c r="H144" s="267">
        <v>1</v>
      </c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>
        <v>2</v>
      </c>
      <c r="BE144" s="267"/>
      <c r="BF144" s="267"/>
      <c r="BG144" s="267"/>
      <c r="BH144" s="267"/>
      <c r="BI144" s="267"/>
      <c r="BJ144" s="267"/>
      <c r="BK144" s="267"/>
      <c r="BL144" s="267"/>
      <c r="BM144" s="267"/>
      <c r="BN144" s="267"/>
      <c r="BO144" s="267"/>
      <c r="BP144" s="267"/>
      <c r="BQ144" s="267"/>
      <c r="BR144" s="267"/>
      <c r="BS144" s="267"/>
      <c r="BT144" s="267">
        <v>3</v>
      </c>
      <c r="BU144" s="267"/>
      <c r="BV144" s="267"/>
      <c r="BW144" s="267"/>
      <c r="BX144" s="267"/>
      <c r="BY144" s="267"/>
      <c r="BZ144" s="267"/>
      <c r="CA144" s="267"/>
      <c r="CB144" s="267"/>
      <c r="CC144" s="267"/>
      <c r="CD144" s="267"/>
      <c r="CE144" s="267"/>
      <c r="CF144" s="267"/>
      <c r="CG144" s="267"/>
      <c r="CH144" s="267"/>
      <c r="CI144" s="267"/>
      <c r="CJ144" s="267">
        <v>4</v>
      </c>
      <c r="CK144" s="267"/>
      <c r="CL144" s="267"/>
      <c r="CM144" s="267"/>
      <c r="CN144" s="267"/>
      <c r="CO144" s="267"/>
      <c r="CP144" s="267"/>
      <c r="CQ144" s="267"/>
      <c r="CR144" s="267"/>
      <c r="CS144" s="267"/>
      <c r="CT144" s="267"/>
      <c r="CU144" s="267"/>
      <c r="CV144" s="267"/>
      <c r="CW144" s="267"/>
      <c r="CX144" s="267"/>
      <c r="CY144" s="267"/>
      <c r="CZ144" s="267"/>
      <c r="DA144" s="267"/>
    </row>
    <row r="145" spans="1:105" s="41" customFormat="1" ht="15" customHeight="1">
      <c r="A145" s="261"/>
      <c r="B145" s="261"/>
      <c r="C145" s="261"/>
      <c r="D145" s="261"/>
      <c r="E145" s="261"/>
      <c r="F145" s="261"/>
      <c r="G145" s="261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  <c r="T145" s="439"/>
      <c r="U145" s="439"/>
      <c r="V145" s="439"/>
      <c r="W145" s="439"/>
      <c r="X145" s="439"/>
      <c r="Y145" s="439"/>
      <c r="Z145" s="439"/>
      <c r="AA145" s="439"/>
      <c r="AB145" s="439"/>
      <c r="AC145" s="439"/>
      <c r="AD145" s="439"/>
      <c r="AE145" s="439"/>
      <c r="AF145" s="439"/>
      <c r="AG145" s="439"/>
      <c r="AH145" s="439"/>
      <c r="AI145" s="439"/>
      <c r="AJ145" s="439"/>
      <c r="AK145" s="439"/>
      <c r="AL145" s="439"/>
      <c r="AM145" s="439"/>
      <c r="AN145" s="439"/>
      <c r="AO145" s="439"/>
      <c r="AP145" s="439"/>
      <c r="AQ145" s="439"/>
      <c r="AR145" s="439"/>
      <c r="AS145" s="439"/>
      <c r="AT145" s="439"/>
      <c r="AU145" s="439"/>
      <c r="AV145" s="439"/>
      <c r="AW145" s="439"/>
      <c r="AX145" s="439"/>
      <c r="AY145" s="439"/>
      <c r="AZ145" s="439"/>
      <c r="BA145" s="439"/>
      <c r="BB145" s="439"/>
      <c r="BC145" s="439"/>
      <c r="BD145" s="262"/>
      <c r="BE145" s="262"/>
      <c r="BF145" s="262"/>
      <c r="BG145" s="262"/>
      <c r="BH145" s="262"/>
      <c r="BI145" s="262"/>
      <c r="BJ145" s="262"/>
      <c r="BK145" s="262"/>
      <c r="BL145" s="262"/>
      <c r="BM145" s="262"/>
      <c r="BN145" s="262"/>
      <c r="BO145" s="262"/>
      <c r="BP145" s="262"/>
      <c r="BQ145" s="262"/>
      <c r="BR145" s="262"/>
      <c r="BS145" s="262"/>
      <c r="BT145" s="262"/>
      <c r="BU145" s="262"/>
      <c r="BV145" s="262"/>
      <c r="BW145" s="262"/>
      <c r="BX145" s="262"/>
      <c r="BY145" s="262"/>
      <c r="BZ145" s="262"/>
      <c r="CA145" s="262"/>
      <c r="CB145" s="262"/>
      <c r="CC145" s="262"/>
      <c r="CD145" s="262"/>
      <c r="CE145" s="262"/>
      <c r="CF145" s="262"/>
      <c r="CG145" s="262"/>
      <c r="CH145" s="262"/>
      <c r="CI145" s="262"/>
      <c r="CJ145" s="262"/>
      <c r="CK145" s="262"/>
      <c r="CL145" s="262"/>
      <c r="CM145" s="262"/>
      <c r="CN145" s="262"/>
      <c r="CO145" s="262"/>
      <c r="CP145" s="262"/>
      <c r="CQ145" s="262"/>
      <c r="CR145" s="262"/>
      <c r="CS145" s="262"/>
      <c r="CT145" s="262"/>
      <c r="CU145" s="262"/>
      <c r="CV145" s="262"/>
      <c r="CW145" s="262"/>
      <c r="CX145" s="262"/>
      <c r="CY145" s="262"/>
      <c r="CZ145" s="262"/>
      <c r="DA145" s="262"/>
    </row>
    <row r="146" spans="1:105" s="41" customFormat="1" ht="15" customHeight="1">
      <c r="A146" s="261"/>
      <c r="B146" s="261"/>
      <c r="C146" s="261"/>
      <c r="D146" s="261"/>
      <c r="E146" s="261"/>
      <c r="F146" s="261"/>
      <c r="G146" s="261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  <c r="T146" s="439"/>
      <c r="U146" s="439"/>
      <c r="V146" s="439"/>
      <c r="W146" s="439"/>
      <c r="X146" s="439"/>
      <c r="Y146" s="439"/>
      <c r="Z146" s="439"/>
      <c r="AA146" s="439"/>
      <c r="AB146" s="439"/>
      <c r="AC146" s="439"/>
      <c r="AD146" s="439"/>
      <c r="AE146" s="439"/>
      <c r="AF146" s="439"/>
      <c r="AG146" s="439"/>
      <c r="AH146" s="439"/>
      <c r="AI146" s="439"/>
      <c r="AJ146" s="439"/>
      <c r="AK146" s="439"/>
      <c r="AL146" s="439"/>
      <c r="AM146" s="439"/>
      <c r="AN146" s="439"/>
      <c r="AO146" s="439"/>
      <c r="AP146" s="439"/>
      <c r="AQ146" s="439"/>
      <c r="AR146" s="439"/>
      <c r="AS146" s="439"/>
      <c r="AT146" s="439"/>
      <c r="AU146" s="439"/>
      <c r="AV146" s="439"/>
      <c r="AW146" s="439"/>
      <c r="AX146" s="439"/>
      <c r="AY146" s="439"/>
      <c r="AZ146" s="439"/>
      <c r="BA146" s="439"/>
      <c r="BB146" s="439"/>
      <c r="BC146" s="439"/>
      <c r="BD146" s="262"/>
      <c r="BE146" s="262"/>
      <c r="BF146" s="262"/>
      <c r="BG146" s="262"/>
      <c r="BH146" s="262"/>
      <c r="BI146" s="262"/>
      <c r="BJ146" s="262"/>
      <c r="BK146" s="262"/>
      <c r="BL146" s="262"/>
      <c r="BM146" s="262"/>
      <c r="BN146" s="262"/>
      <c r="BO146" s="262"/>
      <c r="BP146" s="262"/>
      <c r="BQ146" s="262"/>
      <c r="BR146" s="262"/>
      <c r="BS146" s="262"/>
      <c r="BT146" s="262"/>
      <c r="BU146" s="262"/>
      <c r="BV146" s="262"/>
      <c r="BW146" s="262"/>
      <c r="BX146" s="262"/>
      <c r="BY146" s="262"/>
      <c r="BZ146" s="262"/>
      <c r="CA146" s="262"/>
      <c r="CB146" s="262"/>
      <c r="CC146" s="262"/>
      <c r="CD146" s="262"/>
      <c r="CE146" s="262"/>
      <c r="CF146" s="262"/>
      <c r="CG146" s="262"/>
      <c r="CH146" s="262"/>
      <c r="CI146" s="262"/>
      <c r="CJ146" s="262"/>
      <c r="CK146" s="262"/>
      <c r="CL146" s="262"/>
      <c r="CM146" s="262"/>
      <c r="CN146" s="262"/>
      <c r="CO146" s="262"/>
      <c r="CP146" s="262"/>
      <c r="CQ146" s="262"/>
      <c r="CR146" s="262"/>
      <c r="CS146" s="262"/>
      <c r="CT146" s="262"/>
      <c r="CU146" s="262"/>
      <c r="CV146" s="262"/>
      <c r="CW146" s="262"/>
      <c r="CX146" s="262"/>
      <c r="CY146" s="262"/>
      <c r="CZ146" s="262"/>
      <c r="DA146" s="262"/>
    </row>
    <row r="147" spans="1:105" s="41" customFormat="1" ht="15" customHeight="1">
      <c r="A147" s="261"/>
      <c r="B147" s="261"/>
      <c r="C147" s="261"/>
      <c r="D147" s="261"/>
      <c r="E147" s="261"/>
      <c r="F147" s="261"/>
      <c r="G147" s="261"/>
      <c r="H147" s="440" t="s">
        <v>155</v>
      </c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440"/>
      <c r="AE147" s="440"/>
      <c r="AF147" s="440"/>
      <c r="AG147" s="440"/>
      <c r="AH147" s="440"/>
      <c r="AI147" s="440"/>
      <c r="AJ147" s="440"/>
      <c r="AK147" s="440"/>
      <c r="AL147" s="440"/>
      <c r="AM147" s="440"/>
      <c r="AN147" s="440"/>
      <c r="AO147" s="440"/>
      <c r="AP147" s="440"/>
      <c r="AQ147" s="440"/>
      <c r="AR147" s="440"/>
      <c r="AS147" s="440"/>
      <c r="AT147" s="440"/>
      <c r="AU147" s="440"/>
      <c r="AV147" s="440"/>
      <c r="AW147" s="440"/>
      <c r="AX147" s="440"/>
      <c r="AY147" s="440"/>
      <c r="AZ147" s="440"/>
      <c r="BA147" s="440"/>
      <c r="BB147" s="440"/>
      <c r="BC147" s="441"/>
      <c r="BD147" s="262"/>
      <c r="BE147" s="262"/>
      <c r="BF147" s="262"/>
      <c r="BG147" s="262"/>
      <c r="BH147" s="262"/>
      <c r="BI147" s="262"/>
      <c r="BJ147" s="262"/>
      <c r="BK147" s="262"/>
      <c r="BL147" s="262"/>
      <c r="BM147" s="262"/>
      <c r="BN147" s="262"/>
      <c r="BO147" s="262"/>
      <c r="BP147" s="262"/>
      <c r="BQ147" s="262"/>
      <c r="BR147" s="262"/>
      <c r="BS147" s="262"/>
      <c r="BT147" s="262" t="s">
        <v>139</v>
      </c>
      <c r="BU147" s="262"/>
      <c r="BV147" s="262"/>
      <c r="BW147" s="262"/>
      <c r="BX147" s="262"/>
      <c r="BY147" s="262"/>
      <c r="BZ147" s="262"/>
      <c r="CA147" s="262"/>
      <c r="CB147" s="262"/>
      <c r="CC147" s="262"/>
      <c r="CD147" s="262"/>
      <c r="CE147" s="262"/>
      <c r="CF147" s="262"/>
      <c r="CG147" s="262"/>
      <c r="CH147" s="262"/>
      <c r="CI147" s="262"/>
      <c r="CJ147" s="262"/>
      <c r="CK147" s="262"/>
      <c r="CL147" s="262"/>
      <c r="CM147" s="262"/>
      <c r="CN147" s="262"/>
      <c r="CO147" s="262"/>
      <c r="CP147" s="262"/>
      <c r="CQ147" s="262"/>
      <c r="CR147" s="262"/>
      <c r="CS147" s="262"/>
      <c r="CT147" s="262"/>
      <c r="CU147" s="262"/>
      <c r="CV147" s="262"/>
      <c r="CW147" s="262"/>
      <c r="CX147" s="262"/>
      <c r="CY147" s="262"/>
      <c r="CZ147" s="262"/>
      <c r="DA147" s="262"/>
    </row>
  </sheetData>
  <sheetProtection/>
  <mergeCells count="429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</cols>
  <sheetData>
    <row r="1" spans="1:7" ht="15">
      <c r="A1" s="150"/>
      <c r="B1" s="150"/>
      <c r="C1" s="150"/>
      <c r="D1" s="150"/>
      <c r="E1" s="150"/>
      <c r="F1" s="150"/>
      <c r="G1" s="150"/>
    </row>
    <row r="2" spans="1:7" ht="15.75">
      <c r="A2" s="150"/>
      <c r="B2" s="417" t="s">
        <v>448</v>
      </c>
      <c r="C2" s="417"/>
      <c r="D2" s="417"/>
      <c r="E2" s="417"/>
      <c r="F2" s="417"/>
      <c r="G2" s="417"/>
    </row>
    <row r="3" spans="1:7" ht="15">
      <c r="A3" s="150"/>
      <c r="B3" s="150"/>
      <c r="C3" s="150"/>
      <c r="D3" s="150"/>
      <c r="E3" s="150"/>
      <c r="F3" s="150"/>
      <c r="G3" s="150"/>
    </row>
    <row r="4" spans="1:7" ht="15.75">
      <c r="A4" s="150"/>
      <c r="B4" s="435" t="s">
        <v>152</v>
      </c>
      <c r="C4" s="435"/>
      <c r="D4" s="436">
        <v>244</v>
      </c>
      <c r="E4" s="436"/>
      <c r="F4" s="436"/>
      <c r="G4" s="436"/>
    </row>
    <row r="5" spans="1:7" ht="15.75">
      <c r="A5" s="150"/>
      <c r="B5" s="435" t="s">
        <v>324</v>
      </c>
      <c r="C5" s="435"/>
      <c r="D5" s="214" t="s">
        <v>483</v>
      </c>
      <c r="E5" s="214"/>
      <c r="F5" s="214"/>
      <c r="G5" s="214"/>
    </row>
    <row r="6" spans="1:7" ht="15">
      <c r="A6" s="150"/>
      <c r="B6" s="150"/>
      <c r="C6" s="150"/>
      <c r="D6" s="150"/>
      <c r="E6" s="150"/>
      <c r="F6" s="150"/>
      <c r="G6" s="150"/>
    </row>
    <row r="7" spans="1:7" ht="15" hidden="1">
      <c r="A7" s="150"/>
      <c r="B7" s="150"/>
      <c r="C7" s="150"/>
      <c r="D7" s="150"/>
      <c r="E7" s="150"/>
      <c r="F7" s="150"/>
      <c r="G7" s="150"/>
    </row>
    <row r="8" spans="1:7" ht="15" customHeight="1">
      <c r="A8" s="150"/>
      <c r="B8" s="417" t="s">
        <v>426</v>
      </c>
      <c r="C8" s="417"/>
      <c r="D8" s="417"/>
      <c r="E8" s="417"/>
      <c r="F8" s="417"/>
      <c r="G8" s="417"/>
    </row>
    <row r="9" spans="1:7" ht="15" hidden="1">
      <c r="A9" s="150"/>
      <c r="B9" s="150"/>
      <c r="C9" s="150"/>
      <c r="D9" s="150"/>
      <c r="E9" s="150"/>
      <c r="F9" s="150"/>
      <c r="G9" s="150"/>
    </row>
    <row r="10" spans="1:7" ht="45">
      <c r="A10" s="150"/>
      <c r="B10" s="167" t="s">
        <v>327</v>
      </c>
      <c r="C10" s="418" t="s">
        <v>42</v>
      </c>
      <c r="D10" s="419"/>
      <c r="E10" s="167" t="s">
        <v>60</v>
      </c>
      <c r="F10" s="167" t="s">
        <v>427</v>
      </c>
      <c r="G10" s="167" t="s">
        <v>428</v>
      </c>
    </row>
    <row r="11" spans="1:7" ht="15">
      <c r="A11" s="150"/>
      <c r="B11" s="167">
        <v>1</v>
      </c>
      <c r="C11" s="418">
        <v>2</v>
      </c>
      <c r="D11" s="419"/>
      <c r="E11" s="167">
        <v>3</v>
      </c>
      <c r="F11" s="167">
        <v>4</v>
      </c>
      <c r="G11" s="167">
        <v>5</v>
      </c>
    </row>
    <row r="12" spans="1:7" ht="15">
      <c r="A12" s="150"/>
      <c r="B12" s="167">
        <v>1</v>
      </c>
      <c r="C12" s="420" t="s">
        <v>484</v>
      </c>
      <c r="D12" s="427"/>
      <c r="E12" s="421"/>
      <c r="F12" s="167">
        <v>3</v>
      </c>
      <c r="G12" s="169">
        <v>57600</v>
      </c>
    </row>
    <row r="13" spans="1:7" ht="15">
      <c r="A13" s="150"/>
      <c r="B13" s="171"/>
      <c r="C13" s="424" t="s">
        <v>346</v>
      </c>
      <c r="D13" s="425"/>
      <c r="E13" s="167" t="s">
        <v>139</v>
      </c>
      <c r="F13" s="167" t="s">
        <v>139</v>
      </c>
      <c r="G13" s="173">
        <f>SUM(G12:G12)</f>
        <v>57600</v>
      </c>
    </row>
    <row r="14" spans="1:7" ht="2.25" customHeight="1">
      <c r="A14" s="150"/>
      <c r="B14" s="150"/>
      <c r="C14" s="150"/>
      <c r="D14" s="150"/>
      <c r="E14" s="150"/>
      <c r="F14" s="150"/>
      <c r="G14" s="174"/>
    </row>
    <row r="15" spans="1:7" ht="15.75">
      <c r="A15" s="150"/>
      <c r="B15" s="417" t="s">
        <v>430</v>
      </c>
      <c r="C15" s="417"/>
      <c r="D15" s="417"/>
      <c r="E15" s="417"/>
      <c r="F15" s="417"/>
      <c r="G15" s="417"/>
    </row>
    <row r="16" spans="1:7" ht="15" hidden="1">
      <c r="A16" s="150"/>
      <c r="B16" s="150"/>
      <c r="C16" s="150"/>
      <c r="D16" s="150"/>
      <c r="E16" s="150"/>
      <c r="F16" s="150"/>
      <c r="G16" s="150"/>
    </row>
    <row r="17" spans="1:7" ht="45">
      <c r="A17" s="150"/>
      <c r="B17" s="167" t="s">
        <v>327</v>
      </c>
      <c r="C17" s="418" t="s">
        <v>42</v>
      </c>
      <c r="D17" s="426"/>
      <c r="E17" s="419"/>
      <c r="F17" s="167" t="s">
        <v>61</v>
      </c>
      <c r="G17" s="167" t="s">
        <v>431</v>
      </c>
    </row>
    <row r="18" spans="1:7" ht="15">
      <c r="A18" s="150"/>
      <c r="B18" s="167">
        <v>1</v>
      </c>
      <c r="C18" s="418">
        <v>2</v>
      </c>
      <c r="D18" s="426"/>
      <c r="E18" s="419"/>
      <c r="F18" s="167">
        <v>3</v>
      </c>
      <c r="G18" s="167">
        <v>4</v>
      </c>
    </row>
    <row r="19" spans="1:7" ht="15">
      <c r="A19" s="150"/>
      <c r="B19" s="167">
        <v>1</v>
      </c>
      <c r="C19" s="420"/>
      <c r="D19" s="437"/>
      <c r="E19" s="438"/>
      <c r="F19" s="167"/>
      <c r="G19" s="169"/>
    </row>
    <row r="20" spans="1:7" ht="15">
      <c r="A20" s="150"/>
      <c r="B20" s="167"/>
      <c r="C20" s="420"/>
      <c r="D20" s="437"/>
      <c r="E20" s="438"/>
      <c r="F20" s="167"/>
      <c r="G20" s="169"/>
    </row>
    <row r="21" spans="1:7" ht="15">
      <c r="A21" s="150"/>
      <c r="B21" s="171"/>
      <c r="C21" s="424"/>
      <c r="D21" s="431"/>
      <c r="E21" s="425"/>
      <c r="F21" s="167"/>
      <c r="G21" s="175"/>
    </row>
    <row r="22" spans="1:7" ht="15">
      <c r="A22" s="150"/>
      <c r="B22" s="150"/>
      <c r="C22" s="150"/>
      <c r="D22" s="150"/>
      <c r="E22" s="150"/>
      <c r="F22" s="150"/>
      <c r="G22" s="150"/>
    </row>
    <row r="23" spans="1:7" ht="15.75">
      <c r="A23" s="150"/>
      <c r="B23" s="417" t="s">
        <v>459</v>
      </c>
      <c r="C23" s="417"/>
      <c r="D23" s="417"/>
      <c r="E23" s="417"/>
      <c r="F23" s="417"/>
      <c r="G23" s="417"/>
    </row>
    <row r="24" spans="1:7" ht="15">
      <c r="A24" s="150"/>
      <c r="B24" s="150"/>
      <c r="C24" s="150"/>
      <c r="D24" s="150"/>
      <c r="E24" s="150"/>
      <c r="F24" s="150"/>
      <c r="G24" s="150"/>
    </row>
    <row r="25" spans="1:7" ht="45">
      <c r="A25" s="150"/>
      <c r="B25" s="167" t="s">
        <v>327</v>
      </c>
      <c r="C25" s="418" t="s">
        <v>42</v>
      </c>
      <c r="D25" s="419"/>
      <c r="E25" s="167" t="s">
        <v>59</v>
      </c>
      <c r="F25" s="167" t="s">
        <v>436</v>
      </c>
      <c r="G25" s="167" t="s">
        <v>437</v>
      </c>
    </row>
    <row r="26" spans="1:7" ht="15">
      <c r="A26" s="150"/>
      <c r="B26" s="167">
        <v>1</v>
      </c>
      <c r="C26" s="418">
        <v>2</v>
      </c>
      <c r="D26" s="419"/>
      <c r="E26" s="167">
        <v>3</v>
      </c>
      <c r="F26" s="167">
        <v>4</v>
      </c>
      <c r="G26" s="167">
        <v>5</v>
      </c>
    </row>
    <row r="27" spans="1:7" ht="15">
      <c r="A27" s="150"/>
      <c r="B27" s="167"/>
      <c r="C27" s="420"/>
      <c r="D27" s="421"/>
      <c r="E27" s="167"/>
      <c r="F27" s="167"/>
      <c r="G27" s="169"/>
    </row>
    <row r="28" spans="1:7" ht="15">
      <c r="A28" s="150"/>
      <c r="B28" s="167"/>
      <c r="C28" s="420"/>
      <c r="D28" s="438"/>
      <c r="E28" s="167"/>
      <c r="F28" s="167"/>
      <c r="G28" s="169"/>
    </row>
    <row r="29" spans="1:7" ht="15">
      <c r="A29" s="150"/>
      <c r="B29" s="171"/>
      <c r="C29" s="424" t="s">
        <v>346</v>
      </c>
      <c r="D29" s="425"/>
      <c r="E29" s="167" t="s">
        <v>139</v>
      </c>
      <c r="F29" s="167" t="s">
        <v>139</v>
      </c>
      <c r="G29" s="173">
        <f>SUM(G27:G28)</f>
        <v>0</v>
      </c>
    </row>
  </sheetData>
  <sheetProtection/>
  <mergeCells count="22">
    <mergeCell ref="B2:G2"/>
    <mergeCell ref="B8:G8"/>
    <mergeCell ref="C10:D10"/>
    <mergeCell ref="C11:D11"/>
    <mergeCell ref="C12:E12"/>
    <mergeCell ref="B4:C4"/>
    <mergeCell ref="D4:G4"/>
    <mergeCell ref="B5:C5"/>
    <mergeCell ref="D5:G5"/>
    <mergeCell ref="C13:D13"/>
    <mergeCell ref="B15:G15"/>
    <mergeCell ref="C17:E17"/>
    <mergeCell ref="C18:E18"/>
    <mergeCell ref="C19:E19"/>
    <mergeCell ref="C20:E20"/>
    <mergeCell ref="C29:D29"/>
    <mergeCell ref="C21:E21"/>
    <mergeCell ref="B23:G23"/>
    <mergeCell ref="C25:D25"/>
    <mergeCell ref="C26:D26"/>
    <mergeCell ref="C27:D27"/>
    <mergeCell ref="C28:D28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48" sqref="A48"/>
    </sheetView>
  </sheetViews>
  <sheetFormatPr defaultColWidth="9.00390625" defaultRowHeight="12.75"/>
  <cols>
    <col min="1" max="1" width="45.875" style="0" customWidth="1"/>
    <col min="2" max="2" width="4.375" style="0" customWidth="1"/>
    <col min="3" max="3" width="19.75390625" style="0" customWidth="1"/>
    <col min="4" max="4" width="18.00390625" style="0" customWidth="1"/>
  </cols>
  <sheetData>
    <row r="1" spans="1:4" ht="15.75" customHeight="1">
      <c r="A1" s="199" t="s">
        <v>366</v>
      </c>
      <c r="B1" s="199"/>
      <c r="C1" s="199"/>
      <c r="D1" s="199"/>
    </row>
    <row r="2" spans="1:4" ht="15.75" customHeight="1">
      <c r="A2" s="200" t="s">
        <v>416</v>
      </c>
      <c r="B2" s="200"/>
      <c r="C2" s="200"/>
      <c r="D2" s="200"/>
    </row>
    <row r="3" spans="1:4" ht="15.75" customHeight="1">
      <c r="A3" s="141" t="s">
        <v>367</v>
      </c>
      <c r="B3" s="141"/>
      <c r="C3" s="141"/>
      <c r="D3" s="141"/>
    </row>
    <row r="4" spans="1:4" ht="33" customHeight="1">
      <c r="A4" s="201" t="s">
        <v>368</v>
      </c>
      <c r="B4" s="202"/>
      <c r="C4" s="202"/>
      <c r="D4" s="202"/>
    </row>
    <row r="5" spans="1:4" ht="22.5" customHeight="1">
      <c r="A5" s="203" t="s">
        <v>369</v>
      </c>
      <c r="B5" s="204"/>
      <c r="C5" s="204"/>
      <c r="D5" s="204"/>
    </row>
    <row r="6" spans="1:4" ht="20.25" customHeight="1">
      <c r="A6" s="142" t="s">
        <v>370</v>
      </c>
      <c r="B6" s="142"/>
      <c r="C6" s="142"/>
      <c r="D6" s="142"/>
    </row>
    <row r="7" spans="1:4" ht="15.75">
      <c r="A7" s="141" t="s">
        <v>371</v>
      </c>
      <c r="B7" s="141"/>
      <c r="C7" s="141"/>
      <c r="D7" s="141"/>
    </row>
    <row r="8" spans="1:4" ht="17.25" customHeight="1">
      <c r="A8" s="141" t="s">
        <v>372</v>
      </c>
      <c r="B8" s="141"/>
      <c r="C8" s="141"/>
      <c r="D8" s="141"/>
    </row>
    <row r="9" spans="1:4" ht="17.25" customHeight="1">
      <c r="A9" s="141" t="s">
        <v>373</v>
      </c>
      <c r="B9" s="141"/>
      <c r="C9" s="141"/>
      <c r="D9" s="141"/>
    </row>
    <row r="10" spans="1:4" ht="21.75" customHeight="1">
      <c r="A10" s="141" t="s">
        <v>374</v>
      </c>
      <c r="B10" s="141"/>
      <c r="C10" s="141"/>
      <c r="D10" s="141"/>
    </row>
    <row r="11" spans="1:4" ht="93.75" customHeight="1">
      <c r="A11" s="205" t="s">
        <v>375</v>
      </c>
      <c r="B11" s="202"/>
      <c r="C11" s="202"/>
      <c r="D11" s="202"/>
    </row>
    <row r="12" spans="1:4" ht="0.75" customHeight="1">
      <c r="A12" s="200"/>
      <c r="B12" s="206"/>
      <c r="C12" s="206"/>
      <c r="D12" s="206"/>
    </row>
    <row r="13" spans="1:4" ht="15.75" hidden="1">
      <c r="A13" s="143"/>
      <c r="B13" s="143"/>
      <c r="C13" s="143"/>
      <c r="D13" s="143"/>
    </row>
    <row r="14" spans="1:4" ht="15.75" hidden="1">
      <c r="A14" s="143"/>
      <c r="B14" s="143"/>
      <c r="C14" s="143"/>
      <c r="D14" s="143"/>
    </row>
    <row r="15" spans="1:4" ht="15.75" customHeight="1">
      <c r="A15" s="200" t="s">
        <v>417</v>
      </c>
      <c r="B15" s="200"/>
      <c r="C15" s="200"/>
      <c r="D15" s="200"/>
    </row>
    <row r="16" spans="1:4" ht="45" customHeight="1">
      <c r="A16" s="207" t="s">
        <v>376</v>
      </c>
      <c r="B16" s="202"/>
      <c r="C16" s="202"/>
      <c r="D16" s="202"/>
    </row>
    <row r="17" spans="1:4" ht="37.5" customHeight="1">
      <c r="A17" s="207" t="s">
        <v>377</v>
      </c>
      <c r="B17" s="202"/>
      <c r="C17" s="202"/>
      <c r="D17" s="202"/>
    </row>
    <row r="18" spans="1:4" ht="15.75" customHeight="1">
      <c r="A18" s="200" t="s">
        <v>418</v>
      </c>
      <c r="B18" s="200"/>
      <c r="C18" s="200"/>
      <c r="D18" s="200"/>
    </row>
    <row r="19" spans="1:4" ht="36.75" customHeight="1">
      <c r="A19" s="200" t="s">
        <v>378</v>
      </c>
      <c r="B19" s="200"/>
      <c r="C19" s="200"/>
      <c r="D19" s="200"/>
    </row>
    <row r="20" spans="1:4" ht="39" customHeight="1">
      <c r="A20" s="200" t="s">
        <v>379</v>
      </c>
      <c r="B20" s="200"/>
      <c r="C20" s="200"/>
      <c r="D20" s="200"/>
    </row>
    <row r="21" spans="1:4" ht="37.5" customHeight="1">
      <c r="A21" s="200" t="s">
        <v>380</v>
      </c>
      <c r="B21" s="200"/>
      <c r="C21" s="200"/>
      <c r="D21" s="200"/>
    </row>
    <row r="22" spans="1:4" ht="33.75" customHeight="1">
      <c r="A22" s="200" t="s">
        <v>381</v>
      </c>
      <c r="B22" s="200"/>
      <c r="C22" s="200"/>
      <c r="D22" s="200"/>
    </row>
    <row r="23" spans="1:4" ht="33.75" customHeight="1">
      <c r="A23" s="200" t="s">
        <v>382</v>
      </c>
      <c r="B23" s="200"/>
      <c r="C23" s="200"/>
      <c r="D23" s="200"/>
    </row>
    <row r="24" spans="1:4" ht="30" customHeight="1">
      <c r="A24" s="200" t="s">
        <v>383</v>
      </c>
      <c r="B24" s="200"/>
      <c r="C24" s="200"/>
      <c r="D24" s="200"/>
    </row>
    <row r="25" spans="1:4" ht="28.5" customHeight="1">
      <c r="A25" s="208" t="s">
        <v>384</v>
      </c>
      <c r="B25" s="208"/>
      <c r="C25" s="208"/>
      <c r="D25" s="208"/>
    </row>
    <row r="26" spans="1:4" ht="26.25" customHeight="1">
      <c r="A26" s="200" t="s">
        <v>385</v>
      </c>
      <c r="B26" s="200"/>
      <c r="C26" s="200"/>
      <c r="D26" s="200"/>
    </row>
    <row r="27" spans="1:4" ht="15.75">
      <c r="A27" s="200"/>
      <c r="B27" s="200"/>
      <c r="C27" s="200"/>
      <c r="D27" s="200"/>
    </row>
    <row r="28" spans="1:4" ht="15.75" customHeight="1">
      <c r="A28" s="209" t="s">
        <v>386</v>
      </c>
      <c r="B28" s="209"/>
      <c r="C28" s="209"/>
      <c r="D28" s="209"/>
    </row>
    <row r="29" spans="1:4" ht="37.5" customHeight="1">
      <c r="A29" s="200" t="s">
        <v>387</v>
      </c>
      <c r="B29" s="200" t="s">
        <v>387</v>
      </c>
      <c r="C29" s="200" t="s">
        <v>387</v>
      </c>
      <c r="D29" s="200" t="s">
        <v>387</v>
      </c>
    </row>
    <row r="30" spans="1:4" ht="37.5" customHeight="1">
      <c r="A30" s="200" t="s">
        <v>388</v>
      </c>
      <c r="B30" s="200" t="s">
        <v>388</v>
      </c>
      <c r="C30" s="200" t="s">
        <v>388</v>
      </c>
      <c r="D30" s="200" t="s">
        <v>388</v>
      </c>
    </row>
    <row r="31" spans="1:4" ht="30" customHeight="1">
      <c r="A31" s="200" t="s">
        <v>389</v>
      </c>
      <c r="B31" s="200" t="s">
        <v>389</v>
      </c>
      <c r="C31" s="200" t="s">
        <v>389</v>
      </c>
      <c r="D31" s="200" t="s">
        <v>389</v>
      </c>
    </row>
    <row r="32" spans="1:4" ht="47.25" customHeight="1">
      <c r="A32" s="200" t="s">
        <v>390</v>
      </c>
      <c r="B32" s="200" t="s">
        <v>390</v>
      </c>
      <c r="C32" s="200" t="s">
        <v>390</v>
      </c>
      <c r="D32" s="200" t="s">
        <v>390</v>
      </c>
    </row>
    <row r="33" spans="1:4" ht="15.75" customHeight="1">
      <c r="A33" s="210" t="s">
        <v>391</v>
      </c>
      <c r="B33" s="210"/>
      <c r="C33" s="210"/>
      <c r="D33" s="210"/>
    </row>
    <row r="34" spans="1:4" ht="14.25" customHeight="1">
      <c r="A34" s="211" t="s">
        <v>4</v>
      </c>
      <c r="B34" s="212"/>
      <c r="C34" s="212"/>
      <c r="D34" s="144" t="s">
        <v>392</v>
      </c>
    </row>
    <row r="35" spans="1:4" ht="15.75" customHeight="1">
      <c r="A35" s="213" t="s">
        <v>393</v>
      </c>
      <c r="B35" s="214"/>
      <c r="C35" s="215"/>
      <c r="D35" s="216">
        <v>365836.74</v>
      </c>
    </row>
    <row r="36" spans="1:4" ht="15.75">
      <c r="A36" s="145" t="s">
        <v>9</v>
      </c>
      <c r="B36" s="146"/>
      <c r="C36" s="147"/>
      <c r="D36" s="217"/>
    </row>
    <row r="37" spans="1:4" ht="51" customHeight="1">
      <c r="A37" s="213" t="s">
        <v>394</v>
      </c>
      <c r="B37" s="214"/>
      <c r="C37" s="215"/>
      <c r="D37" s="148">
        <v>365836.74</v>
      </c>
    </row>
    <row r="38" spans="1:4" ht="56.25" customHeight="1">
      <c r="A38" s="213" t="s">
        <v>395</v>
      </c>
      <c r="B38" s="214"/>
      <c r="C38" s="215"/>
      <c r="D38" s="149">
        <v>0</v>
      </c>
    </row>
    <row r="39" spans="1:4" ht="48.75" customHeight="1">
      <c r="A39" s="213" t="s">
        <v>396</v>
      </c>
      <c r="B39" s="214"/>
      <c r="C39" s="215"/>
      <c r="D39" s="149">
        <v>0</v>
      </c>
    </row>
    <row r="40" spans="1:4" ht="15">
      <c r="A40" s="150"/>
      <c r="B40" s="150"/>
      <c r="C40" s="150"/>
      <c r="D40" s="150"/>
    </row>
    <row r="41" spans="1:4" ht="15.75" customHeight="1">
      <c r="A41" s="210" t="s">
        <v>397</v>
      </c>
      <c r="B41" s="210"/>
      <c r="C41" s="210"/>
      <c r="D41" s="210"/>
    </row>
    <row r="42" spans="1:4" ht="14.25" customHeight="1">
      <c r="A42" s="211" t="s">
        <v>4</v>
      </c>
      <c r="B42" s="212"/>
      <c r="C42" s="212"/>
      <c r="D42" s="144" t="s">
        <v>392</v>
      </c>
    </row>
    <row r="43" spans="1:4" ht="15.75" customHeight="1">
      <c r="A43" s="213" t="s">
        <v>398</v>
      </c>
      <c r="B43" s="214"/>
      <c r="C43" s="215"/>
      <c r="D43" s="216">
        <v>4764130.69</v>
      </c>
    </row>
    <row r="44" spans="1:4" ht="15.75">
      <c r="A44" s="145" t="s">
        <v>9</v>
      </c>
      <c r="B44" s="146"/>
      <c r="C44" s="147"/>
      <c r="D44" s="217"/>
    </row>
    <row r="45" spans="1:4" ht="15.75" customHeight="1">
      <c r="A45" s="213" t="s">
        <v>399</v>
      </c>
      <c r="B45" s="214"/>
      <c r="C45" s="215"/>
      <c r="D45" s="148">
        <v>2358278.82</v>
      </c>
    </row>
    <row r="46" spans="1:4" ht="15">
      <c r="A46" s="150"/>
      <c r="B46" s="150"/>
      <c r="C46" s="150"/>
      <c r="D46" s="150"/>
    </row>
    <row r="47" spans="1:4" ht="56.25" customHeight="1">
      <c r="A47" s="151" t="s">
        <v>420</v>
      </c>
      <c r="B47" s="151"/>
      <c r="C47" s="151"/>
      <c r="D47" s="151"/>
    </row>
    <row r="48" spans="1:4" ht="14.25">
      <c r="A48" s="152" t="s">
        <v>419</v>
      </c>
      <c r="B48" s="152"/>
      <c r="C48" s="152"/>
      <c r="D48" s="152"/>
    </row>
    <row r="49" spans="1:4" ht="47.25" customHeight="1">
      <c r="A49" s="221" t="s">
        <v>4</v>
      </c>
      <c r="B49" s="222"/>
      <c r="C49" s="223"/>
      <c r="D49" s="153" t="s">
        <v>400</v>
      </c>
    </row>
    <row r="50" spans="1:4" ht="14.25" customHeight="1">
      <c r="A50" s="224" t="s">
        <v>401</v>
      </c>
      <c r="B50" s="225"/>
      <c r="C50" s="226"/>
      <c r="D50" s="154">
        <v>6812531.35</v>
      </c>
    </row>
    <row r="51" spans="1:4" ht="38.25" customHeight="1">
      <c r="A51" s="155" t="s">
        <v>402</v>
      </c>
      <c r="B51" s="156"/>
      <c r="C51" s="156"/>
      <c r="D51" s="157">
        <v>365836.74</v>
      </c>
    </row>
    <row r="52" spans="1:4" ht="33" customHeight="1">
      <c r="A52" s="155" t="s">
        <v>403</v>
      </c>
      <c r="B52" s="156"/>
      <c r="C52" s="156"/>
      <c r="D52" s="158">
        <v>100472.67</v>
      </c>
    </row>
    <row r="53" spans="1:4" ht="33.75" customHeight="1">
      <c r="A53" s="220" t="s">
        <v>404</v>
      </c>
      <c r="B53" s="218"/>
      <c r="C53" s="156"/>
      <c r="D53" s="159">
        <v>2358278.82</v>
      </c>
    </row>
    <row r="54" spans="1:4" ht="36.75" customHeight="1">
      <c r="A54" s="155" t="s">
        <v>403</v>
      </c>
      <c r="B54" s="156"/>
      <c r="C54" s="156"/>
      <c r="D54" s="160">
        <v>639330.34</v>
      </c>
    </row>
    <row r="55" spans="1:4" ht="14.25" customHeight="1">
      <c r="A55" s="227" t="s">
        <v>405</v>
      </c>
      <c r="B55" s="228"/>
      <c r="C55" s="229"/>
      <c r="D55" s="154">
        <f>D56+D59+D60+D61</f>
        <v>25056881.9</v>
      </c>
    </row>
    <row r="56" spans="1:4" ht="15" customHeight="1">
      <c r="A56" s="220" t="s">
        <v>406</v>
      </c>
      <c r="B56" s="218"/>
      <c r="C56" s="156"/>
      <c r="D56" s="157">
        <v>146809.61</v>
      </c>
    </row>
    <row r="57" spans="1:4" ht="15" customHeight="1">
      <c r="A57" s="220" t="s">
        <v>407</v>
      </c>
      <c r="B57" s="218"/>
      <c r="C57" s="156"/>
      <c r="D57" s="160">
        <v>0</v>
      </c>
    </row>
    <row r="58" spans="1:4" ht="15" customHeight="1">
      <c r="A58" s="218" t="s">
        <v>408</v>
      </c>
      <c r="B58" s="218"/>
      <c r="C58" s="219"/>
      <c r="D58" s="160"/>
    </row>
    <row r="59" spans="1:4" ht="24.75" customHeight="1">
      <c r="A59" s="155" t="s">
        <v>409</v>
      </c>
      <c r="B59" s="156"/>
      <c r="C59" s="156"/>
      <c r="D59" s="160"/>
    </row>
    <row r="60" spans="1:4" ht="15" customHeight="1">
      <c r="A60" s="220" t="s">
        <v>410</v>
      </c>
      <c r="B60" s="218"/>
      <c r="C60" s="156"/>
      <c r="D60" s="160">
        <v>24583470</v>
      </c>
    </row>
    <row r="61" spans="1:4" ht="15" customHeight="1">
      <c r="A61" s="220" t="s">
        <v>411</v>
      </c>
      <c r="B61" s="218"/>
      <c r="C61" s="156"/>
      <c r="D61" s="160">
        <v>326602.29</v>
      </c>
    </row>
    <row r="62" spans="1:4" ht="14.25">
      <c r="A62" s="161" t="s">
        <v>412</v>
      </c>
      <c r="B62" s="162"/>
      <c r="C62" s="162"/>
      <c r="D62" s="154">
        <f>D63+D64</f>
        <v>3354.09</v>
      </c>
    </row>
    <row r="63" spans="1:4" ht="39" customHeight="1">
      <c r="A63" s="155" t="s">
        <v>413</v>
      </c>
      <c r="B63" s="156"/>
      <c r="C63" s="156"/>
      <c r="D63" s="160"/>
    </row>
    <row r="64" spans="1:4" ht="18.75" customHeight="1">
      <c r="A64" s="155" t="s">
        <v>414</v>
      </c>
      <c r="B64" s="156"/>
      <c r="C64" s="156"/>
      <c r="D64" s="160">
        <v>3354.09</v>
      </c>
    </row>
    <row r="65" spans="1:4" ht="15" customHeight="1">
      <c r="A65" s="220" t="s">
        <v>415</v>
      </c>
      <c r="B65" s="218"/>
      <c r="C65" s="156"/>
      <c r="D65" s="160"/>
    </row>
    <row r="66" spans="1:4" ht="15">
      <c r="A66" s="150"/>
      <c r="B66" s="150"/>
      <c r="C66" s="150"/>
      <c r="D66" s="150"/>
    </row>
  </sheetData>
  <sheetProtection/>
  <mergeCells count="46">
    <mergeCell ref="A58:C58"/>
    <mergeCell ref="A60:B60"/>
    <mergeCell ref="A61:B61"/>
    <mergeCell ref="A65:B65"/>
    <mergeCell ref="A49:C49"/>
    <mergeCell ref="A50:C50"/>
    <mergeCell ref="A53:B53"/>
    <mergeCell ref="A55:C55"/>
    <mergeCell ref="A56:B56"/>
    <mergeCell ref="A57:B57"/>
    <mergeCell ref="A39:C39"/>
    <mergeCell ref="A41:D41"/>
    <mergeCell ref="A42:C42"/>
    <mergeCell ref="A43:C43"/>
    <mergeCell ref="D43:D44"/>
    <mergeCell ref="A45:C45"/>
    <mergeCell ref="A33:D33"/>
    <mergeCell ref="A34:C34"/>
    <mergeCell ref="A35:C35"/>
    <mergeCell ref="D35:D36"/>
    <mergeCell ref="A37:C37"/>
    <mergeCell ref="A38:C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:D1"/>
    <mergeCell ref="A2:D2"/>
    <mergeCell ref="A4:D4"/>
    <mergeCell ref="A5:D5"/>
    <mergeCell ref="A11:D11"/>
    <mergeCell ref="A12:D1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="90" zoomScaleNormal="90" zoomScaleSheetLayoutView="90" zoomScalePageLayoutView="0" workbookViewId="0" topLeftCell="B1">
      <selection activeCell="E32" sqref="E32"/>
    </sheetView>
  </sheetViews>
  <sheetFormatPr defaultColWidth="9.00390625" defaultRowHeight="12.75"/>
  <cols>
    <col min="1" max="1" width="9.125" style="7" hidden="1" customWidth="1"/>
    <col min="2" max="2" width="36.25390625" style="7" customWidth="1"/>
    <col min="3" max="3" width="9.125" style="7" customWidth="1"/>
    <col min="4" max="4" width="29.00390625" style="15" customWidth="1"/>
    <col min="5" max="5" width="19.875" style="10" customWidth="1"/>
    <col min="6" max="6" width="21.875" style="10" customWidth="1"/>
    <col min="7" max="7" width="16.375" style="7" customWidth="1"/>
    <col min="8" max="8" width="17.375" style="7" customWidth="1"/>
    <col min="9" max="10" width="13.875" style="7" customWidth="1"/>
    <col min="11" max="11" width="19.125" style="10" customWidth="1"/>
    <col min="12" max="12" width="23.875" style="7" customWidth="1"/>
    <col min="13" max="13" width="17.625" style="7" customWidth="1"/>
    <col min="14" max="16384" width="9.125" style="7" customWidth="1"/>
  </cols>
  <sheetData>
    <row r="1" spans="1:12" ht="21.75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2.75" customHeigh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2.75" customHeight="1">
      <c r="A3" s="231" t="s">
        <v>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s="1" customFormat="1" ht="18" customHeight="1">
      <c r="A4" s="232" t="s">
        <v>490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s="1" customFormat="1" ht="15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ht="15">
      <c r="B6" s="9"/>
    </row>
    <row r="7" spans="2:12" s="6" customFormat="1" ht="30" customHeight="1">
      <c r="B7" s="234" t="s">
        <v>4</v>
      </c>
      <c r="C7" s="234" t="s">
        <v>5</v>
      </c>
      <c r="D7" s="234" t="s">
        <v>6</v>
      </c>
      <c r="E7" s="234" t="s">
        <v>7</v>
      </c>
      <c r="F7" s="234"/>
      <c r="G7" s="234"/>
      <c r="H7" s="234"/>
      <c r="I7" s="234"/>
      <c r="J7" s="234"/>
      <c r="K7" s="234"/>
      <c r="L7" s="234"/>
    </row>
    <row r="8" spans="2:12" s="6" customFormat="1" ht="15">
      <c r="B8" s="234"/>
      <c r="C8" s="234"/>
      <c r="D8" s="234"/>
      <c r="E8" s="235" t="s">
        <v>8</v>
      </c>
      <c r="F8" s="237" t="s">
        <v>9</v>
      </c>
      <c r="G8" s="238"/>
      <c r="H8" s="238"/>
      <c r="I8" s="238"/>
      <c r="J8" s="238"/>
      <c r="K8" s="238"/>
      <c r="L8" s="239"/>
    </row>
    <row r="9" spans="2:12" s="6" customFormat="1" ht="57.75" customHeight="1">
      <c r="B9" s="234"/>
      <c r="C9" s="234"/>
      <c r="D9" s="234"/>
      <c r="E9" s="235"/>
      <c r="F9" s="234" t="s">
        <v>100</v>
      </c>
      <c r="G9" s="234" t="s">
        <v>10</v>
      </c>
      <c r="H9" s="236" t="s">
        <v>98</v>
      </c>
      <c r="I9" s="234" t="s">
        <v>11</v>
      </c>
      <c r="J9" s="234" t="s">
        <v>12</v>
      </c>
      <c r="K9" s="234" t="s">
        <v>13</v>
      </c>
      <c r="L9" s="234"/>
    </row>
    <row r="10" spans="2:12" s="6" customFormat="1" ht="187.5" customHeight="1">
      <c r="B10" s="234"/>
      <c r="C10" s="234"/>
      <c r="D10" s="234"/>
      <c r="E10" s="235"/>
      <c r="F10" s="234"/>
      <c r="G10" s="234"/>
      <c r="H10" s="236"/>
      <c r="I10" s="234"/>
      <c r="J10" s="234"/>
      <c r="K10" s="66" t="s">
        <v>8</v>
      </c>
      <c r="L10" s="5" t="s">
        <v>14</v>
      </c>
    </row>
    <row r="11" spans="2:12" s="67" customFormat="1" ht="15">
      <c r="B11" s="68">
        <v>1</v>
      </c>
      <c r="C11" s="68">
        <v>2</v>
      </c>
      <c r="D11" s="68">
        <v>3</v>
      </c>
      <c r="E11" s="68">
        <v>4</v>
      </c>
      <c r="F11" s="68">
        <v>5</v>
      </c>
      <c r="G11" s="69" t="s">
        <v>101</v>
      </c>
      <c r="H11" s="68">
        <v>6</v>
      </c>
      <c r="I11" s="68">
        <v>7</v>
      </c>
      <c r="J11" s="68">
        <v>8</v>
      </c>
      <c r="K11" s="68">
        <v>9</v>
      </c>
      <c r="L11" s="69" t="s">
        <v>87</v>
      </c>
    </row>
    <row r="12" spans="2:13" s="14" customFormat="1" ht="14.25">
      <c r="B12" s="70" t="s">
        <v>15</v>
      </c>
      <c r="C12" s="66">
        <v>100</v>
      </c>
      <c r="D12" s="66" t="s">
        <v>16</v>
      </c>
      <c r="E12" s="71">
        <f>F12+K12+H12</f>
        <v>29426307.000000004</v>
      </c>
      <c r="F12" s="71">
        <v>27956951.000000004</v>
      </c>
      <c r="G12" s="71"/>
      <c r="H12" s="71">
        <v>57600</v>
      </c>
      <c r="I12" s="71"/>
      <c r="J12" s="71"/>
      <c r="K12" s="71">
        <f>1180000+231756</f>
        <v>1411756</v>
      </c>
      <c r="L12" s="71"/>
      <c r="M12" s="12"/>
    </row>
    <row r="13" spans="2:13" s="1" customFormat="1" ht="15">
      <c r="B13" s="3" t="s">
        <v>9</v>
      </c>
      <c r="C13" s="234">
        <v>110</v>
      </c>
      <c r="D13" s="243"/>
      <c r="E13" s="244"/>
      <c r="F13" s="241" t="s">
        <v>16</v>
      </c>
      <c r="G13" s="240"/>
      <c r="H13" s="241" t="s">
        <v>16</v>
      </c>
      <c r="I13" s="241" t="s">
        <v>16</v>
      </c>
      <c r="J13" s="241" t="s">
        <v>16</v>
      </c>
      <c r="K13" s="244"/>
      <c r="L13" s="241" t="s">
        <v>16</v>
      </c>
      <c r="M13" s="12"/>
    </row>
    <row r="14" spans="2:13" s="1" customFormat="1" ht="15">
      <c r="B14" s="4" t="s">
        <v>17</v>
      </c>
      <c r="C14" s="234"/>
      <c r="D14" s="243"/>
      <c r="E14" s="244"/>
      <c r="F14" s="242"/>
      <c r="G14" s="240"/>
      <c r="H14" s="242"/>
      <c r="I14" s="242"/>
      <c r="J14" s="242"/>
      <c r="K14" s="244"/>
      <c r="L14" s="242"/>
      <c r="M14" s="2"/>
    </row>
    <row r="15" spans="2:13" s="1" customFormat="1" ht="15">
      <c r="B15" s="4"/>
      <c r="C15" s="5"/>
      <c r="D15" s="72"/>
      <c r="E15" s="71"/>
      <c r="F15" s="71"/>
      <c r="G15" s="73"/>
      <c r="H15" s="74"/>
      <c r="I15" s="74"/>
      <c r="J15" s="74"/>
      <c r="K15" s="71"/>
      <c r="L15" s="74"/>
      <c r="M15" s="2"/>
    </row>
    <row r="16" spans="2:13" s="1" customFormat="1" ht="15">
      <c r="B16" s="4" t="s">
        <v>18</v>
      </c>
      <c r="C16" s="5">
        <v>120</v>
      </c>
      <c r="D16" s="110" t="s">
        <v>235</v>
      </c>
      <c r="E16" s="71">
        <f>K16</f>
        <v>1011756</v>
      </c>
      <c r="F16" s="71"/>
      <c r="G16" s="73"/>
      <c r="H16" s="66" t="s">
        <v>16</v>
      </c>
      <c r="I16" s="66" t="s">
        <v>16</v>
      </c>
      <c r="J16" s="74"/>
      <c r="K16" s="71">
        <f>780000+231756</f>
        <v>1011756</v>
      </c>
      <c r="L16" s="74"/>
      <c r="M16" s="2"/>
    </row>
    <row r="17" spans="2:13" s="1" customFormat="1" ht="15">
      <c r="B17" s="4"/>
      <c r="C17" s="5"/>
      <c r="D17" s="72"/>
      <c r="E17" s="71"/>
      <c r="F17" s="71"/>
      <c r="G17" s="73"/>
      <c r="H17" s="74"/>
      <c r="I17" s="74"/>
      <c r="J17" s="74"/>
      <c r="K17" s="71"/>
      <c r="L17" s="74"/>
      <c r="M17" s="2"/>
    </row>
    <row r="18" spans="2:13" s="1" customFormat="1" ht="34.5" customHeight="1">
      <c r="B18" s="4" t="s">
        <v>19</v>
      </c>
      <c r="C18" s="5">
        <v>130</v>
      </c>
      <c r="D18" s="72"/>
      <c r="E18" s="71"/>
      <c r="F18" s="66" t="s">
        <v>16</v>
      </c>
      <c r="G18" s="73"/>
      <c r="H18" s="66" t="s">
        <v>16</v>
      </c>
      <c r="I18" s="66" t="s">
        <v>16</v>
      </c>
      <c r="J18" s="66" t="s">
        <v>16</v>
      </c>
      <c r="K18" s="71"/>
      <c r="L18" s="66" t="s">
        <v>16</v>
      </c>
      <c r="M18" s="2"/>
    </row>
    <row r="19" spans="2:13" s="1" customFormat="1" ht="81.75" customHeight="1">
      <c r="B19" s="4" t="s">
        <v>20</v>
      </c>
      <c r="C19" s="5">
        <v>140</v>
      </c>
      <c r="D19" s="72"/>
      <c r="E19" s="71"/>
      <c r="F19" s="66" t="s">
        <v>16</v>
      </c>
      <c r="G19" s="73"/>
      <c r="H19" s="66" t="s">
        <v>16</v>
      </c>
      <c r="I19" s="66" t="s">
        <v>16</v>
      </c>
      <c r="J19" s="66" t="s">
        <v>16</v>
      </c>
      <c r="K19" s="71"/>
      <c r="L19" s="66" t="s">
        <v>16</v>
      </c>
      <c r="M19" s="2"/>
    </row>
    <row r="20" spans="2:13" s="1" customFormat="1" ht="34.5" customHeight="1">
      <c r="B20" s="4" t="s">
        <v>21</v>
      </c>
      <c r="C20" s="5">
        <v>150</v>
      </c>
      <c r="D20" s="110" t="s">
        <v>235</v>
      </c>
      <c r="E20" s="71">
        <v>27956951</v>
      </c>
      <c r="F20" s="66" t="s">
        <v>16</v>
      </c>
      <c r="G20" s="73"/>
      <c r="H20" s="71"/>
      <c r="I20" s="74"/>
      <c r="J20" s="66" t="s">
        <v>16</v>
      </c>
      <c r="K20" s="66" t="s">
        <v>16</v>
      </c>
      <c r="L20" s="66" t="s">
        <v>16</v>
      </c>
      <c r="M20" s="2"/>
    </row>
    <row r="21" spans="2:13" s="1" customFormat="1" ht="21" customHeight="1">
      <c r="B21" s="4" t="s">
        <v>22</v>
      </c>
      <c r="C21" s="5">
        <v>160</v>
      </c>
      <c r="D21" s="110" t="s">
        <v>236</v>
      </c>
      <c r="E21" s="71">
        <f>K21</f>
        <v>400000</v>
      </c>
      <c r="F21" s="66" t="s">
        <v>16</v>
      </c>
      <c r="G21" s="73"/>
      <c r="H21" s="66" t="s">
        <v>16</v>
      </c>
      <c r="I21" s="66" t="s">
        <v>16</v>
      </c>
      <c r="J21" s="66" t="s">
        <v>16</v>
      </c>
      <c r="K21" s="71">
        <v>400000</v>
      </c>
      <c r="L21" s="74"/>
      <c r="M21" s="2"/>
    </row>
    <row r="22" spans="2:13" s="1" customFormat="1" ht="15">
      <c r="B22" s="4" t="s">
        <v>23</v>
      </c>
      <c r="C22" s="5">
        <v>180</v>
      </c>
      <c r="D22" s="66" t="s">
        <v>16</v>
      </c>
      <c r="E22" s="71"/>
      <c r="F22" s="66" t="s">
        <v>16</v>
      </c>
      <c r="G22" s="73"/>
      <c r="H22" s="66" t="s">
        <v>16</v>
      </c>
      <c r="I22" s="66" t="s">
        <v>16</v>
      </c>
      <c r="J22" s="66" t="s">
        <v>16</v>
      </c>
      <c r="K22" s="71"/>
      <c r="L22" s="66" t="s">
        <v>16</v>
      </c>
      <c r="M22" s="2"/>
    </row>
    <row r="23" spans="2:13" s="1" customFormat="1" ht="15">
      <c r="B23" s="4"/>
      <c r="C23" s="5"/>
      <c r="D23" s="72"/>
      <c r="E23" s="71"/>
      <c r="F23" s="71"/>
      <c r="G23" s="73"/>
      <c r="H23" s="74"/>
      <c r="I23" s="74"/>
      <c r="J23" s="74"/>
      <c r="K23" s="71"/>
      <c r="L23" s="74"/>
      <c r="M23" s="2"/>
    </row>
    <row r="24" spans="2:13" s="1" customFormat="1" ht="15">
      <c r="B24" s="4" t="s">
        <v>24</v>
      </c>
      <c r="C24" s="5">
        <v>200</v>
      </c>
      <c r="D24" s="66" t="s">
        <v>16</v>
      </c>
      <c r="E24" s="71">
        <f>F24+K24+H24</f>
        <v>29573116.61</v>
      </c>
      <c r="F24" s="71">
        <f>F25+F40+F35+F36</f>
        <v>27956951</v>
      </c>
      <c r="G24" s="71"/>
      <c r="H24" s="71">
        <v>57600</v>
      </c>
      <c r="I24" s="71"/>
      <c r="J24" s="71"/>
      <c r="K24" s="71">
        <f>K25+K40+K35</f>
        <v>1558565.61</v>
      </c>
      <c r="L24" s="71"/>
      <c r="M24" s="2"/>
    </row>
    <row r="25" spans="2:13" s="1" customFormat="1" ht="45.75" customHeight="1">
      <c r="B25" s="4" t="s">
        <v>25</v>
      </c>
      <c r="C25" s="5">
        <v>210</v>
      </c>
      <c r="D25" s="110"/>
      <c r="E25" s="71">
        <f>F25+K25+H25</f>
        <v>27642007</v>
      </c>
      <c r="F25" s="71">
        <f>SUM(F26:F34)</f>
        <v>26942251</v>
      </c>
      <c r="G25" s="71"/>
      <c r="H25" s="71"/>
      <c r="I25" s="71"/>
      <c r="J25" s="71"/>
      <c r="K25" s="71">
        <f>SUM(K26:K32)</f>
        <v>699756</v>
      </c>
      <c r="L25" s="71"/>
      <c r="M25" s="2"/>
    </row>
    <row r="26" spans="2:14" s="1" customFormat="1" ht="15">
      <c r="B26" s="3" t="s">
        <v>26</v>
      </c>
      <c r="C26" s="246">
        <v>211</v>
      </c>
      <c r="D26" s="108"/>
      <c r="E26" s="248"/>
      <c r="F26" s="244"/>
      <c r="G26" s="249"/>
      <c r="H26" s="240"/>
      <c r="I26" s="245"/>
      <c r="J26" s="245"/>
      <c r="K26" s="245"/>
      <c r="L26" s="244"/>
      <c r="M26" s="245"/>
      <c r="N26" s="2"/>
    </row>
    <row r="27" spans="2:14" s="1" customFormat="1" ht="30">
      <c r="B27" s="16" t="s">
        <v>99</v>
      </c>
      <c r="C27" s="247"/>
      <c r="D27" s="109"/>
      <c r="E27" s="248"/>
      <c r="F27" s="244"/>
      <c r="G27" s="250"/>
      <c r="H27" s="240"/>
      <c r="I27" s="245"/>
      <c r="J27" s="245"/>
      <c r="K27" s="245"/>
      <c r="L27" s="244"/>
      <c r="M27" s="245"/>
      <c r="N27" s="2"/>
    </row>
    <row r="28" spans="2:14" s="1" customFormat="1" ht="15">
      <c r="B28" s="16"/>
      <c r="C28" s="109"/>
      <c r="D28" s="110" t="s">
        <v>227</v>
      </c>
      <c r="E28" s="114">
        <f>F28+K28</f>
        <v>18599670</v>
      </c>
      <c r="F28" s="112">
        <f>18097470+5800-20600-20000</f>
        <v>18062670</v>
      </c>
      <c r="G28" s="107"/>
      <c r="H28" s="73"/>
      <c r="I28" s="74"/>
      <c r="J28" s="74"/>
      <c r="K28" s="74">
        <f>359000+178000</f>
        <v>537000</v>
      </c>
      <c r="L28" s="71"/>
      <c r="M28" s="113"/>
      <c r="N28" s="2"/>
    </row>
    <row r="29" spans="2:14" s="1" customFormat="1" ht="15">
      <c r="B29" s="16"/>
      <c r="C29" s="109"/>
      <c r="D29" s="110" t="s">
        <v>471</v>
      </c>
      <c r="E29" s="114">
        <f>F29+K29</f>
        <v>40600</v>
      </c>
      <c r="F29" s="112">
        <f>20600+20000</f>
        <v>40600</v>
      </c>
      <c r="G29" s="107"/>
      <c r="H29" s="73"/>
      <c r="I29" s="74"/>
      <c r="J29" s="74"/>
      <c r="K29" s="74"/>
      <c r="L29" s="71"/>
      <c r="M29" s="113"/>
      <c r="N29" s="2"/>
    </row>
    <row r="30" spans="2:13" s="1" customFormat="1" ht="15">
      <c r="B30" s="16"/>
      <c r="C30" s="109"/>
      <c r="D30" s="111" t="s">
        <v>228</v>
      </c>
      <c r="E30" s="71">
        <f>F30+K30</f>
        <v>5628256</v>
      </c>
      <c r="F30" s="112">
        <v>5465500</v>
      </c>
      <c r="G30" s="73"/>
      <c r="H30" s="74"/>
      <c r="I30" s="74"/>
      <c r="J30" s="74"/>
      <c r="K30" s="71">
        <f>109000+53756</f>
        <v>162756</v>
      </c>
      <c r="L30" s="74"/>
      <c r="M30" s="2"/>
    </row>
    <row r="31" spans="2:13" s="1" customFormat="1" ht="15">
      <c r="B31" s="16"/>
      <c r="C31" s="109"/>
      <c r="D31" s="185" t="s">
        <v>472</v>
      </c>
      <c r="E31" s="71">
        <f>F31+K31</f>
        <v>2765618.0900000003</v>
      </c>
      <c r="F31" s="112">
        <f>1425561.45+1165437.79+174618.85</f>
        <v>2765618.0900000003</v>
      </c>
      <c r="G31" s="73"/>
      <c r="H31" s="74"/>
      <c r="I31" s="74"/>
      <c r="J31" s="74"/>
      <c r="K31" s="71"/>
      <c r="L31" s="74"/>
      <c r="M31" s="2"/>
    </row>
    <row r="32" spans="2:13" s="1" customFormat="1" ht="15">
      <c r="B32" s="16"/>
      <c r="C32" s="109"/>
      <c r="D32" s="185" t="s">
        <v>473</v>
      </c>
      <c r="E32" s="71">
        <f>F32+K32</f>
        <v>607862.91</v>
      </c>
      <c r="F32" s="112">
        <f>430519.55+351962.21-174618.85</f>
        <v>607862.91</v>
      </c>
      <c r="G32" s="73"/>
      <c r="H32" s="74"/>
      <c r="I32" s="74"/>
      <c r="J32" s="74"/>
      <c r="K32" s="71"/>
      <c r="L32" s="74"/>
      <c r="M32" s="2"/>
    </row>
    <row r="33" spans="2:13" s="1" customFormat="1" ht="30">
      <c r="B33" s="4" t="s">
        <v>27</v>
      </c>
      <c r="C33" s="5">
        <v>220</v>
      </c>
      <c r="D33" s="111"/>
      <c r="E33" s="71"/>
      <c r="F33" s="71"/>
      <c r="G33" s="73"/>
      <c r="H33" s="74"/>
      <c r="I33" s="74"/>
      <c r="J33" s="74"/>
      <c r="K33" s="71"/>
      <c r="L33" s="74"/>
      <c r="M33" s="2"/>
    </row>
    <row r="34" spans="2:13" s="1" customFormat="1" ht="15">
      <c r="B34" s="3" t="s">
        <v>26</v>
      </c>
      <c r="C34" s="5"/>
      <c r="D34" s="72"/>
      <c r="E34" s="71"/>
      <c r="F34" s="71"/>
      <c r="G34" s="73"/>
      <c r="H34" s="74"/>
      <c r="I34" s="74"/>
      <c r="J34" s="74"/>
      <c r="K34" s="71"/>
      <c r="L34" s="74"/>
      <c r="M34" s="2"/>
    </row>
    <row r="35" spans="2:13" s="1" customFormat="1" ht="30">
      <c r="B35" s="4" t="s">
        <v>28</v>
      </c>
      <c r="C35" s="5">
        <v>230</v>
      </c>
      <c r="D35" s="110" t="s">
        <v>477</v>
      </c>
      <c r="E35" s="71">
        <f>F35+K35</f>
        <v>73927.95999999999</v>
      </c>
      <c r="F35" s="71">
        <f>78878.48-4956.86</f>
        <v>73921.62</v>
      </c>
      <c r="G35" s="73"/>
      <c r="H35" s="74"/>
      <c r="I35" s="74"/>
      <c r="J35" s="74"/>
      <c r="K35" s="71">
        <v>6.34</v>
      </c>
      <c r="L35" s="74"/>
      <c r="M35" s="2"/>
    </row>
    <row r="36" spans="2:13" s="1" customFormat="1" ht="15">
      <c r="B36" s="4"/>
      <c r="C36" s="5"/>
      <c r="D36" s="110" t="s">
        <v>478</v>
      </c>
      <c r="E36" s="71">
        <f>F36</f>
        <v>4956.86</v>
      </c>
      <c r="F36" s="71">
        <v>4956.86</v>
      </c>
      <c r="G36" s="73"/>
      <c r="H36" s="74"/>
      <c r="I36" s="74"/>
      <c r="J36" s="74"/>
      <c r="K36" s="71"/>
      <c r="L36" s="74"/>
      <c r="M36" s="2"/>
    </row>
    <row r="37" spans="2:13" s="1" customFormat="1" ht="15">
      <c r="B37" s="3" t="s">
        <v>26</v>
      </c>
      <c r="C37" s="5"/>
      <c r="D37" s="72"/>
      <c r="E37" s="71"/>
      <c r="F37" s="71"/>
      <c r="G37" s="73"/>
      <c r="H37" s="74"/>
      <c r="I37" s="74"/>
      <c r="J37" s="74"/>
      <c r="K37" s="71"/>
      <c r="L37" s="74"/>
      <c r="M37" s="2"/>
    </row>
    <row r="38" spans="2:13" s="1" customFormat="1" ht="30">
      <c r="B38" s="4" t="s">
        <v>86</v>
      </c>
      <c r="C38" s="5">
        <v>240</v>
      </c>
      <c r="D38" s="72"/>
      <c r="E38" s="71"/>
      <c r="F38" s="71"/>
      <c r="G38" s="73"/>
      <c r="H38" s="74"/>
      <c r="I38" s="74"/>
      <c r="J38" s="74"/>
      <c r="K38" s="71"/>
      <c r="L38" s="74"/>
      <c r="M38" s="2"/>
    </row>
    <row r="39" spans="2:13" s="1" customFormat="1" ht="30">
      <c r="B39" s="4" t="s">
        <v>29</v>
      </c>
      <c r="C39" s="5">
        <v>250</v>
      </c>
      <c r="D39" s="72"/>
      <c r="E39" s="71"/>
      <c r="F39" s="71"/>
      <c r="G39" s="73"/>
      <c r="H39" s="74"/>
      <c r="I39" s="74"/>
      <c r="J39" s="74"/>
      <c r="K39" s="71"/>
      <c r="L39" s="74"/>
      <c r="M39" s="2"/>
    </row>
    <row r="40" spans="2:13" s="1" customFormat="1" ht="30">
      <c r="B40" s="4" t="s">
        <v>30</v>
      </c>
      <c r="C40" s="5">
        <v>260</v>
      </c>
      <c r="D40" s="72"/>
      <c r="E40" s="71">
        <f>F40+H40+K40+G40</f>
        <v>1852224.79</v>
      </c>
      <c r="F40" s="71">
        <f>F41+F42+F43+F44+F46+F47+F48+F49+F50+F51+F52</f>
        <v>935821.5199999999</v>
      </c>
      <c r="G40" s="71"/>
      <c r="H40" s="71">
        <v>57600</v>
      </c>
      <c r="I40" s="71"/>
      <c r="J40" s="71"/>
      <c r="K40" s="71">
        <f>SUM(K41:K49)+K50+K51+K52</f>
        <v>858803.27</v>
      </c>
      <c r="L40" s="71"/>
      <c r="M40" s="2"/>
    </row>
    <row r="41" spans="2:13" s="1" customFormat="1" ht="15">
      <c r="B41" s="4"/>
      <c r="C41" s="5"/>
      <c r="D41" s="66" t="s">
        <v>16</v>
      </c>
      <c r="E41" s="71"/>
      <c r="F41" s="71"/>
      <c r="G41" s="71"/>
      <c r="H41" s="71"/>
      <c r="I41" s="71"/>
      <c r="J41" s="71"/>
      <c r="K41" s="71"/>
      <c r="L41" s="71"/>
      <c r="M41" s="2"/>
    </row>
    <row r="42" spans="2:13" s="1" customFormat="1" ht="15">
      <c r="B42" s="4"/>
      <c r="C42" s="5"/>
      <c r="D42" s="110" t="s">
        <v>229</v>
      </c>
      <c r="E42" s="71">
        <v>55600</v>
      </c>
      <c r="F42" s="71">
        <v>55600</v>
      </c>
      <c r="G42" s="71"/>
      <c r="H42" s="71"/>
      <c r="I42" s="71"/>
      <c r="J42" s="71"/>
      <c r="K42" s="71"/>
      <c r="L42" s="71"/>
      <c r="M42" s="2"/>
    </row>
    <row r="43" spans="2:13" s="1" customFormat="1" ht="15">
      <c r="B43" s="4"/>
      <c r="C43" s="5"/>
      <c r="D43" s="110" t="s">
        <v>230</v>
      </c>
      <c r="E43" s="71">
        <f>F43+K43</f>
        <v>604662.19</v>
      </c>
      <c r="F43" s="71">
        <f>361676.49-35.82+206721.52</f>
        <v>568362.19</v>
      </c>
      <c r="G43" s="71"/>
      <c r="H43" s="71"/>
      <c r="I43" s="71"/>
      <c r="J43" s="71"/>
      <c r="K43" s="71">
        <v>36300</v>
      </c>
      <c r="L43" s="71"/>
      <c r="M43" s="2"/>
    </row>
    <row r="44" spans="2:13" s="1" customFormat="1" ht="15">
      <c r="B44" s="4"/>
      <c r="C44" s="5"/>
      <c r="D44" s="110" t="s">
        <v>231</v>
      </c>
      <c r="E44" s="71">
        <f aca="true" t="shared" si="0" ref="E44:E52">F44+K44</f>
        <v>251600</v>
      </c>
      <c r="F44" s="71">
        <f>181600-34800</f>
        <v>146800</v>
      </c>
      <c r="G44" s="71"/>
      <c r="H44" s="71"/>
      <c r="I44" s="71"/>
      <c r="J44" s="71"/>
      <c r="K44" s="71">
        <v>104800</v>
      </c>
      <c r="L44" s="71"/>
      <c r="M44" s="2"/>
    </row>
    <row r="45" spans="2:13" s="1" customFormat="1" ht="15">
      <c r="B45" s="4"/>
      <c r="C45" s="5"/>
      <c r="D45" s="110" t="s">
        <v>232</v>
      </c>
      <c r="E45" s="71">
        <f>F45+K45+H45+G45</f>
        <v>57600</v>
      </c>
      <c r="F45" s="71"/>
      <c r="G45" s="71"/>
      <c r="H45" s="71">
        <v>57600</v>
      </c>
      <c r="I45" s="71"/>
      <c r="J45" s="71"/>
      <c r="K45" s="71"/>
      <c r="L45" s="71"/>
      <c r="M45" s="2"/>
    </row>
    <row r="46" spans="2:13" s="1" customFormat="1" ht="15">
      <c r="B46" s="4"/>
      <c r="C46" s="5"/>
      <c r="D46" s="110" t="s">
        <v>233</v>
      </c>
      <c r="E46" s="71">
        <f t="shared" si="0"/>
        <v>146809.61</v>
      </c>
      <c r="F46" s="71"/>
      <c r="G46" s="71"/>
      <c r="H46" s="71"/>
      <c r="I46" s="71"/>
      <c r="J46" s="71"/>
      <c r="K46" s="71">
        <v>146809.61</v>
      </c>
      <c r="L46" s="71"/>
      <c r="M46" s="2"/>
    </row>
    <row r="47" spans="2:13" s="1" customFormat="1" ht="15">
      <c r="B47" s="4"/>
      <c r="C47" s="5"/>
      <c r="D47" s="110" t="s">
        <v>233</v>
      </c>
      <c r="E47" s="71">
        <f t="shared" si="0"/>
        <v>245993.66</v>
      </c>
      <c r="F47" s="71">
        <v>96000</v>
      </c>
      <c r="G47" s="71"/>
      <c r="H47" s="71"/>
      <c r="I47" s="71"/>
      <c r="J47" s="71"/>
      <c r="K47" s="71">
        <f>150000-6.34</f>
        <v>149993.66</v>
      </c>
      <c r="L47" s="71"/>
      <c r="M47" s="2"/>
    </row>
    <row r="48" spans="2:13" s="1" customFormat="1" ht="15">
      <c r="B48" s="4"/>
      <c r="C48" s="5"/>
      <c r="D48" s="110" t="s">
        <v>233</v>
      </c>
      <c r="E48" s="71">
        <f t="shared" si="0"/>
        <v>0</v>
      </c>
      <c r="F48" s="71"/>
      <c r="G48" s="71"/>
      <c r="H48" s="71"/>
      <c r="I48" s="71"/>
      <c r="J48" s="71"/>
      <c r="K48" s="71"/>
      <c r="L48" s="71"/>
      <c r="M48" s="2"/>
    </row>
    <row r="49" spans="2:13" s="1" customFormat="1" ht="15">
      <c r="B49" s="4"/>
      <c r="C49" s="5"/>
      <c r="D49" s="110" t="s">
        <v>237</v>
      </c>
      <c r="E49" s="71">
        <f t="shared" si="0"/>
        <v>169059.33000000002</v>
      </c>
      <c r="F49" s="71">
        <f>69023.51+35.82</f>
        <v>69059.33</v>
      </c>
      <c r="G49" s="71"/>
      <c r="H49" s="71"/>
      <c r="I49" s="71"/>
      <c r="J49" s="71"/>
      <c r="K49" s="71">
        <v>100000</v>
      </c>
      <c r="L49" s="71"/>
      <c r="M49" s="2"/>
    </row>
    <row r="50" spans="2:13" s="1" customFormat="1" ht="30">
      <c r="B50" s="4" t="s">
        <v>31</v>
      </c>
      <c r="C50" s="5">
        <v>300</v>
      </c>
      <c r="D50" s="110" t="s">
        <v>234</v>
      </c>
      <c r="E50" s="71">
        <f t="shared" si="0"/>
        <v>0</v>
      </c>
      <c r="F50" s="71">
        <f>250800-250800</f>
        <v>0</v>
      </c>
      <c r="G50" s="73"/>
      <c r="H50" s="74"/>
      <c r="I50" s="74"/>
      <c r="J50" s="74"/>
      <c r="K50" s="71"/>
      <c r="L50" s="74"/>
      <c r="M50" s="2"/>
    </row>
    <row r="51" spans="2:13" s="1" customFormat="1" ht="15">
      <c r="B51" s="4"/>
      <c r="C51" s="5"/>
      <c r="D51" s="110" t="s">
        <v>476</v>
      </c>
      <c r="E51" s="71">
        <f t="shared" si="0"/>
        <v>155900</v>
      </c>
      <c r="F51" s="187"/>
      <c r="G51" s="73"/>
      <c r="H51" s="74"/>
      <c r="I51" s="74"/>
      <c r="J51" s="74"/>
      <c r="K51" s="71">
        <v>155900</v>
      </c>
      <c r="L51" s="74"/>
      <c r="M51" s="2"/>
    </row>
    <row r="52" spans="2:13" s="1" customFormat="1" ht="15">
      <c r="B52" s="4"/>
      <c r="C52" s="5"/>
      <c r="D52" s="110" t="s">
        <v>475</v>
      </c>
      <c r="E52" s="71">
        <f t="shared" si="0"/>
        <v>165000</v>
      </c>
      <c r="F52" s="187"/>
      <c r="G52" s="73"/>
      <c r="H52" s="74"/>
      <c r="I52" s="74"/>
      <c r="J52" s="74"/>
      <c r="K52" s="71">
        <v>165000</v>
      </c>
      <c r="L52" s="74"/>
      <c r="M52" s="2"/>
    </row>
    <row r="53" spans="2:13" s="1" customFormat="1" ht="15">
      <c r="B53" s="3" t="s">
        <v>26</v>
      </c>
      <c r="C53" s="234">
        <v>310</v>
      </c>
      <c r="D53" s="66" t="s">
        <v>16</v>
      </c>
      <c r="E53" s="244"/>
      <c r="F53" s="249"/>
      <c r="G53" s="240"/>
      <c r="H53" s="245"/>
      <c r="I53" s="245"/>
      <c r="J53" s="245"/>
      <c r="K53" s="244"/>
      <c r="L53" s="245"/>
      <c r="M53" s="2"/>
    </row>
    <row r="54" spans="2:13" s="1" customFormat="1" ht="15">
      <c r="B54" s="4" t="s">
        <v>32</v>
      </c>
      <c r="C54" s="234"/>
      <c r="D54" s="243"/>
      <c r="E54" s="244"/>
      <c r="F54" s="250"/>
      <c r="G54" s="240"/>
      <c r="H54" s="245"/>
      <c r="I54" s="245"/>
      <c r="J54" s="245"/>
      <c r="K54" s="244"/>
      <c r="L54" s="245"/>
      <c r="M54" s="2"/>
    </row>
    <row r="55" spans="2:13" s="1" customFormat="1" ht="15">
      <c r="B55" s="4" t="s">
        <v>33</v>
      </c>
      <c r="C55" s="5">
        <v>320</v>
      </c>
      <c r="D55" s="243"/>
      <c r="E55" s="71"/>
      <c r="F55" s="71"/>
      <c r="G55" s="73"/>
      <c r="H55" s="74"/>
      <c r="I55" s="74"/>
      <c r="J55" s="74"/>
      <c r="K55" s="71"/>
      <c r="L55" s="74"/>
      <c r="M55" s="2"/>
    </row>
    <row r="56" spans="2:13" s="1" customFormat="1" ht="15">
      <c r="B56" s="4" t="s">
        <v>34</v>
      </c>
      <c r="C56" s="5">
        <v>400</v>
      </c>
      <c r="D56" s="71"/>
      <c r="E56" s="71"/>
      <c r="F56" s="71"/>
      <c r="G56" s="73"/>
      <c r="H56" s="74"/>
      <c r="I56" s="74"/>
      <c r="J56" s="74"/>
      <c r="K56" s="71"/>
      <c r="L56" s="74"/>
      <c r="M56" s="2"/>
    </row>
    <row r="57" spans="2:13" s="1" customFormat="1" ht="15">
      <c r="B57" s="3" t="s">
        <v>26</v>
      </c>
      <c r="C57" s="234">
        <v>410</v>
      </c>
      <c r="D57" s="72"/>
      <c r="E57" s="244"/>
      <c r="F57" s="249"/>
      <c r="G57" s="240"/>
      <c r="H57" s="245"/>
      <c r="I57" s="245"/>
      <c r="J57" s="245"/>
      <c r="K57" s="244"/>
      <c r="L57" s="245"/>
      <c r="M57" s="2"/>
    </row>
    <row r="58" spans="2:13" s="1" customFormat="1" ht="15">
      <c r="B58" s="4" t="s">
        <v>35</v>
      </c>
      <c r="C58" s="234"/>
      <c r="D58" s="243"/>
      <c r="E58" s="244"/>
      <c r="F58" s="250"/>
      <c r="G58" s="240"/>
      <c r="H58" s="245"/>
      <c r="I58" s="245"/>
      <c r="J58" s="245"/>
      <c r="K58" s="244"/>
      <c r="L58" s="245"/>
      <c r="M58" s="2"/>
    </row>
    <row r="59" spans="2:13" s="1" customFormat="1" ht="15">
      <c r="B59" s="4" t="s">
        <v>36</v>
      </c>
      <c r="C59" s="5">
        <v>420</v>
      </c>
      <c r="D59" s="243"/>
      <c r="E59" s="71"/>
      <c r="F59" s="71"/>
      <c r="G59" s="73"/>
      <c r="H59" s="74"/>
      <c r="I59" s="74"/>
      <c r="J59" s="74"/>
      <c r="K59" s="71"/>
      <c r="L59" s="74"/>
      <c r="M59" s="2"/>
    </row>
    <row r="60" spans="2:13" s="1" customFormat="1" ht="15">
      <c r="B60" s="4" t="s">
        <v>37</v>
      </c>
      <c r="C60" s="5">
        <v>500</v>
      </c>
      <c r="D60" s="72"/>
      <c r="E60" s="71">
        <v>146809.61</v>
      </c>
      <c r="F60" s="71"/>
      <c r="G60" s="73"/>
      <c r="H60" s="74"/>
      <c r="I60" s="74"/>
      <c r="J60" s="74"/>
      <c r="K60" s="71">
        <v>149809.61</v>
      </c>
      <c r="L60" s="74"/>
      <c r="M60" s="2"/>
    </row>
    <row r="61" spans="2:13" s="1" customFormat="1" ht="15">
      <c r="B61" s="4" t="s">
        <v>38</v>
      </c>
      <c r="C61" s="5">
        <v>600</v>
      </c>
      <c r="D61" s="66" t="s">
        <v>16</v>
      </c>
      <c r="E61" s="71"/>
      <c r="F61" s="71"/>
      <c r="G61" s="73"/>
      <c r="H61" s="74"/>
      <c r="I61" s="74"/>
      <c r="J61" s="74"/>
      <c r="K61" s="71"/>
      <c r="L61" s="74"/>
      <c r="M61" s="2"/>
    </row>
    <row r="62" spans="4:13" s="1" customFormat="1" ht="15">
      <c r="D62" s="66" t="s">
        <v>16</v>
      </c>
      <c r="E62" s="13"/>
      <c r="F62" s="13"/>
      <c r="G62" s="2"/>
      <c r="H62" s="2"/>
      <c r="I62" s="2"/>
      <c r="J62" s="2"/>
      <c r="K62" s="13"/>
      <c r="L62" s="2"/>
      <c r="M62" s="2"/>
    </row>
    <row r="63" spans="4:13" s="1" customFormat="1" ht="15">
      <c r="D63" s="75"/>
      <c r="E63" s="13"/>
      <c r="F63" s="13"/>
      <c r="G63" s="2"/>
      <c r="H63" s="2"/>
      <c r="I63" s="2"/>
      <c r="J63" s="2"/>
      <c r="K63" s="13"/>
      <c r="L63" s="2"/>
      <c r="M63" s="2"/>
    </row>
    <row r="64" spans="4:13" s="1" customFormat="1" ht="15">
      <c r="D64" s="75"/>
      <c r="E64" s="13"/>
      <c r="F64" s="13"/>
      <c r="G64" s="2"/>
      <c r="H64" s="2"/>
      <c r="I64" s="2"/>
      <c r="J64" s="2"/>
      <c r="K64" s="13"/>
      <c r="L64" s="2"/>
      <c r="M64" s="2"/>
    </row>
    <row r="65" spans="4:13" s="1" customFormat="1" ht="15">
      <c r="D65" s="75"/>
      <c r="E65" s="13"/>
      <c r="F65" s="13"/>
      <c r="G65" s="2"/>
      <c r="H65" s="2"/>
      <c r="I65" s="2"/>
      <c r="J65" s="2"/>
      <c r="K65" s="13"/>
      <c r="L65" s="2"/>
      <c r="M65" s="2"/>
    </row>
    <row r="66" spans="4:13" s="1" customFormat="1" ht="15">
      <c r="D66" s="75"/>
      <c r="E66" s="13"/>
      <c r="F66" s="13"/>
      <c r="G66" s="2"/>
      <c r="H66" s="2"/>
      <c r="I66" s="2"/>
      <c r="J66" s="2"/>
      <c r="K66" s="13"/>
      <c r="L66" s="2"/>
      <c r="M66" s="2"/>
    </row>
    <row r="67" spans="4:13" s="1" customFormat="1" ht="15">
      <c r="D67" s="75"/>
      <c r="E67" s="13"/>
      <c r="F67" s="13"/>
      <c r="G67" s="2"/>
      <c r="H67" s="2"/>
      <c r="I67" s="2"/>
      <c r="J67" s="2"/>
      <c r="K67" s="13"/>
      <c r="L67" s="2"/>
      <c r="M67" s="2"/>
    </row>
    <row r="68" spans="4:13" ht="15">
      <c r="D68" s="75"/>
      <c r="E68" s="11"/>
      <c r="F68" s="11"/>
      <c r="G68" s="8"/>
      <c r="H68" s="8"/>
      <c r="I68" s="8"/>
      <c r="J68" s="8"/>
      <c r="K68" s="11"/>
      <c r="L68" s="8"/>
      <c r="M68" s="8"/>
    </row>
    <row r="69" spans="5:13" ht="15">
      <c r="E69" s="11"/>
      <c r="F69" s="11"/>
      <c r="G69" s="8"/>
      <c r="H69" s="8"/>
      <c r="I69" s="8"/>
      <c r="J69" s="8"/>
      <c r="K69" s="11"/>
      <c r="L69" s="8"/>
      <c r="M69" s="8"/>
    </row>
    <row r="70" spans="5:13" ht="15">
      <c r="E70" s="11"/>
      <c r="F70" s="11"/>
      <c r="G70" s="8"/>
      <c r="H70" s="8"/>
      <c r="I70" s="8"/>
      <c r="J70" s="8"/>
      <c r="K70" s="11"/>
      <c r="L70" s="8"/>
      <c r="M70" s="8"/>
    </row>
  </sheetData>
  <sheetProtection/>
  <mergeCells count="57">
    <mergeCell ref="J57:J58"/>
    <mergeCell ref="K57:K58"/>
    <mergeCell ref="L57:L58"/>
    <mergeCell ref="F53:F54"/>
    <mergeCell ref="F57:F58"/>
    <mergeCell ref="G57:G58"/>
    <mergeCell ref="H57:H58"/>
    <mergeCell ref="I57:I58"/>
    <mergeCell ref="C57:C58"/>
    <mergeCell ref="D58:D59"/>
    <mergeCell ref="E57:E58"/>
    <mergeCell ref="G53:G54"/>
    <mergeCell ref="H53:H54"/>
    <mergeCell ref="I53:I54"/>
    <mergeCell ref="C53:C54"/>
    <mergeCell ref="D54:D55"/>
    <mergeCell ref="E53:E54"/>
    <mergeCell ref="C26:C27"/>
    <mergeCell ref="E26:E27"/>
    <mergeCell ref="F26:F27"/>
    <mergeCell ref="K53:K54"/>
    <mergeCell ref="L53:L54"/>
    <mergeCell ref="J53:J54"/>
    <mergeCell ref="G26:G27"/>
    <mergeCell ref="M26:M27"/>
    <mergeCell ref="H26:H27"/>
    <mergeCell ref="I26:I27"/>
    <mergeCell ref="J26:J27"/>
    <mergeCell ref="K13:K14"/>
    <mergeCell ref="L13:L14"/>
    <mergeCell ref="K26:K27"/>
    <mergeCell ref="L26:L27"/>
    <mergeCell ref="G13:G14"/>
    <mergeCell ref="H13:H14"/>
    <mergeCell ref="I13:I14"/>
    <mergeCell ref="J13:J14"/>
    <mergeCell ref="C13:C14"/>
    <mergeCell ref="D13:D14"/>
    <mergeCell ref="E13:E14"/>
    <mergeCell ref="F13:F14"/>
    <mergeCell ref="D7:D10"/>
    <mergeCell ref="E7:L7"/>
    <mergeCell ref="F9:F10"/>
    <mergeCell ref="F8:L8"/>
    <mergeCell ref="I9:I10"/>
    <mergeCell ref="J9:J10"/>
    <mergeCell ref="K9:L9"/>
    <mergeCell ref="A1:L1"/>
    <mergeCell ref="A2:L2"/>
    <mergeCell ref="A3:L3"/>
    <mergeCell ref="A4:L4"/>
    <mergeCell ref="A5:L5"/>
    <mergeCell ref="B7:B10"/>
    <mergeCell ref="C7:C10"/>
    <mergeCell ref="E8:E10"/>
    <mergeCell ref="G9:G10"/>
    <mergeCell ref="H9:H1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D49" sqref="D49"/>
    </sheetView>
  </sheetViews>
  <sheetFormatPr defaultColWidth="9.00390625" defaultRowHeight="12.75"/>
  <cols>
    <col min="1" max="1" width="17.875" style="0" customWidth="1"/>
    <col min="4" max="4" width="15.125" style="0" customWidth="1"/>
    <col min="5" max="5" width="13.00390625" style="0" customWidth="1"/>
    <col min="6" max="6" width="12.625" style="0" customWidth="1"/>
    <col min="7" max="7" width="13.25390625" style="0" customWidth="1"/>
    <col min="8" max="8" width="12.625" style="0" customWidth="1"/>
    <col min="9" max="9" width="14.25390625" style="0" customWidth="1"/>
    <col min="12" max="12" width="9.625" style="0" customWidth="1"/>
  </cols>
  <sheetData>
    <row r="1" spans="1:12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>
      <c r="A2" s="251" t="s">
        <v>238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5.75">
      <c r="A3" s="253" t="s">
        <v>491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5">
      <c r="A5" s="254" t="s">
        <v>4</v>
      </c>
      <c r="B5" s="254" t="s">
        <v>5</v>
      </c>
      <c r="C5" s="254" t="s">
        <v>95</v>
      </c>
      <c r="D5" s="257" t="s">
        <v>239</v>
      </c>
      <c r="E5" s="257"/>
      <c r="F5" s="257"/>
      <c r="G5" s="257"/>
      <c r="H5" s="257"/>
      <c r="I5" s="257"/>
      <c r="J5" s="257"/>
      <c r="K5" s="257"/>
      <c r="L5" s="257"/>
    </row>
    <row r="6" spans="1:12" ht="15">
      <c r="A6" s="255"/>
      <c r="B6" s="255"/>
      <c r="C6" s="255"/>
      <c r="D6" s="257" t="s">
        <v>96</v>
      </c>
      <c r="E6" s="257"/>
      <c r="F6" s="257"/>
      <c r="G6" s="257" t="s">
        <v>9</v>
      </c>
      <c r="H6" s="257"/>
      <c r="I6" s="257"/>
      <c r="J6" s="257"/>
      <c r="K6" s="257"/>
      <c r="L6" s="257"/>
    </row>
    <row r="7" spans="1:12" ht="85.5" customHeight="1">
      <c r="A7" s="255"/>
      <c r="B7" s="255"/>
      <c r="C7" s="255"/>
      <c r="D7" s="257"/>
      <c r="E7" s="257"/>
      <c r="F7" s="257"/>
      <c r="G7" s="257" t="s">
        <v>240</v>
      </c>
      <c r="H7" s="257"/>
      <c r="I7" s="257"/>
      <c r="J7" s="257" t="s">
        <v>241</v>
      </c>
      <c r="K7" s="257"/>
      <c r="L7" s="257"/>
    </row>
    <row r="8" spans="1:12" ht="90">
      <c r="A8" s="256"/>
      <c r="B8" s="256"/>
      <c r="C8" s="256"/>
      <c r="D8" s="116" t="s">
        <v>319</v>
      </c>
      <c r="E8" s="116" t="s">
        <v>320</v>
      </c>
      <c r="F8" s="116" t="s">
        <v>321</v>
      </c>
      <c r="G8" s="116" t="s">
        <v>319</v>
      </c>
      <c r="H8" s="116" t="s">
        <v>320</v>
      </c>
      <c r="I8" s="116" t="s">
        <v>321</v>
      </c>
      <c r="J8" s="116" t="s">
        <v>319</v>
      </c>
      <c r="K8" s="116" t="s">
        <v>322</v>
      </c>
      <c r="L8" s="116" t="s">
        <v>321</v>
      </c>
    </row>
    <row r="9" spans="1:12" ht="15">
      <c r="A9" s="117" t="s">
        <v>166</v>
      </c>
      <c r="B9" s="117" t="s">
        <v>170</v>
      </c>
      <c r="C9" s="117" t="s">
        <v>177</v>
      </c>
      <c r="D9" s="117" t="s">
        <v>242</v>
      </c>
      <c r="E9" s="117" t="s">
        <v>243</v>
      </c>
      <c r="F9" s="117" t="s">
        <v>244</v>
      </c>
      <c r="G9" s="117" t="s">
        <v>245</v>
      </c>
      <c r="H9" s="117" t="s">
        <v>246</v>
      </c>
      <c r="I9" s="117" t="s">
        <v>247</v>
      </c>
      <c r="J9" s="117"/>
      <c r="K9" s="117" t="s">
        <v>87</v>
      </c>
      <c r="L9" s="117" t="s">
        <v>248</v>
      </c>
    </row>
    <row r="10" spans="1:12" ht="69.75" customHeight="1">
      <c r="A10" s="118" t="s">
        <v>249</v>
      </c>
      <c r="B10" s="117" t="s">
        <v>102</v>
      </c>
      <c r="C10" s="116" t="s">
        <v>139</v>
      </c>
      <c r="D10" s="119">
        <f>G25+D11</f>
        <v>1852224.79</v>
      </c>
      <c r="E10" s="120">
        <f aca="true" t="shared" si="0" ref="E10:J10">SUM(E11+E25)</f>
        <v>1732500</v>
      </c>
      <c r="F10" s="120">
        <f t="shared" si="0"/>
        <v>1732500</v>
      </c>
      <c r="G10" s="121">
        <f t="shared" si="0"/>
        <v>1848870.7</v>
      </c>
      <c r="H10" s="120">
        <f>SUM(H11+H25)</f>
        <v>1732500</v>
      </c>
      <c r="I10" s="120">
        <f t="shared" si="0"/>
        <v>1732500</v>
      </c>
      <c r="J10" s="121">
        <f t="shared" si="0"/>
        <v>0</v>
      </c>
      <c r="K10" s="120">
        <f>SUM(K11+K25)</f>
        <v>0</v>
      </c>
      <c r="L10" s="120">
        <f>SUM(L11+L25)</f>
        <v>0</v>
      </c>
    </row>
    <row r="11" spans="1:12" ht="96" customHeight="1">
      <c r="A11" s="118" t="s">
        <v>250</v>
      </c>
      <c r="B11" s="117" t="s">
        <v>251</v>
      </c>
      <c r="C11" s="116" t="s">
        <v>139</v>
      </c>
      <c r="D11" s="119">
        <v>3354.0899999999997</v>
      </c>
      <c r="E11" s="119">
        <f>H11+K11</f>
        <v>0</v>
      </c>
      <c r="F11" s="119"/>
      <c r="G11" s="121">
        <f>G12+G13+G14+G15+G16+G17+G18+G19+G20+G21+G22+G23+G24</f>
        <v>0</v>
      </c>
      <c r="H11" s="122">
        <v>0</v>
      </c>
      <c r="I11" s="122">
        <v>0</v>
      </c>
      <c r="J11" s="123">
        <v>0</v>
      </c>
      <c r="K11" s="123">
        <v>0</v>
      </c>
      <c r="L11" s="123">
        <v>0</v>
      </c>
    </row>
    <row r="12" spans="1:12" ht="29.25" customHeight="1">
      <c r="A12" s="118" t="s">
        <v>252</v>
      </c>
      <c r="B12" s="117" t="s">
        <v>253</v>
      </c>
      <c r="C12" s="116">
        <v>2018</v>
      </c>
      <c r="D12" s="122">
        <v>88.35</v>
      </c>
      <c r="E12" s="124"/>
      <c r="F12" s="163"/>
      <c r="G12" s="125">
        <v>0</v>
      </c>
      <c r="H12" s="122">
        <v>0</v>
      </c>
      <c r="I12" s="122">
        <v>0</v>
      </c>
      <c r="J12" s="122"/>
      <c r="K12" s="123"/>
      <c r="L12" s="123"/>
    </row>
    <row r="13" spans="1:12" ht="30">
      <c r="A13" s="118" t="s">
        <v>254</v>
      </c>
      <c r="B13" s="117" t="s">
        <v>255</v>
      </c>
      <c r="C13" s="188">
        <v>2018</v>
      </c>
      <c r="D13" s="122">
        <v>3265.74</v>
      </c>
      <c r="E13" s="124"/>
      <c r="F13" s="163"/>
      <c r="G13" s="125">
        <v>0</v>
      </c>
      <c r="H13" s="122">
        <v>0</v>
      </c>
      <c r="I13" s="122">
        <v>0</v>
      </c>
      <c r="J13" s="122"/>
      <c r="K13" s="123"/>
      <c r="L13" s="123"/>
    </row>
    <row r="14" spans="1:12" ht="38.25" customHeight="1">
      <c r="A14" s="118" t="s">
        <v>256</v>
      </c>
      <c r="B14" s="117" t="s">
        <v>257</v>
      </c>
      <c r="C14" s="188">
        <v>2018</v>
      </c>
      <c r="D14" s="122"/>
      <c r="E14" s="124"/>
      <c r="F14" s="124"/>
      <c r="G14" s="125"/>
      <c r="H14" s="122">
        <v>0</v>
      </c>
      <c r="I14" s="122">
        <v>0</v>
      </c>
      <c r="J14" s="122"/>
      <c r="K14" s="123"/>
      <c r="L14" s="123"/>
    </row>
    <row r="15" spans="1:12" ht="36.75" customHeight="1">
      <c r="A15" s="118" t="s">
        <v>258</v>
      </c>
      <c r="B15" s="117" t="s">
        <v>259</v>
      </c>
      <c r="C15" s="188">
        <v>2018</v>
      </c>
      <c r="D15" s="122"/>
      <c r="E15" s="124"/>
      <c r="F15" s="124"/>
      <c r="G15" s="125">
        <v>0</v>
      </c>
      <c r="H15" s="122">
        <v>0</v>
      </c>
      <c r="I15" s="122">
        <v>0</v>
      </c>
      <c r="J15" s="122"/>
      <c r="K15" s="123"/>
      <c r="L15" s="123"/>
    </row>
    <row r="16" spans="1:12" ht="30">
      <c r="A16" s="118" t="s">
        <v>260</v>
      </c>
      <c r="B16" s="117" t="s">
        <v>261</v>
      </c>
      <c r="C16" s="188">
        <v>2018</v>
      </c>
      <c r="D16" s="122"/>
      <c r="E16" s="124"/>
      <c r="F16" s="124"/>
      <c r="G16" s="125">
        <v>0</v>
      </c>
      <c r="H16" s="122">
        <v>0</v>
      </c>
      <c r="I16" s="122">
        <v>0</v>
      </c>
      <c r="J16" s="122"/>
      <c r="K16" s="123"/>
      <c r="L16" s="123"/>
    </row>
    <row r="17" spans="1:12" ht="15">
      <c r="A17" s="118" t="s">
        <v>262</v>
      </c>
      <c r="B17" s="117" t="s">
        <v>263</v>
      </c>
      <c r="C17" s="188">
        <v>2018</v>
      </c>
      <c r="D17" s="122"/>
      <c r="E17" s="124"/>
      <c r="F17" s="124"/>
      <c r="G17" s="125">
        <v>0</v>
      </c>
      <c r="H17" s="122">
        <v>0</v>
      </c>
      <c r="I17" s="122">
        <v>0</v>
      </c>
      <c r="J17" s="122"/>
      <c r="K17" s="123"/>
      <c r="L17" s="123"/>
    </row>
    <row r="18" spans="1:12" ht="42.75" customHeight="1">
      <c r="A18" s="118" t="s">
        <v>264</v>
      </c>
      <c r="B18" s="117" t="s">
        <v>265</v>
      </c>
      <c r="C18" s="188">
        <v>2018</v>
      </c>
      <c r="D18" s="122"/>
      <c r="E18" s="124"/>
      <c r="F18" s="124"/>
      <c r="G18" s="125">
        <v>0</v>
      </c>
      <c r="H18" s="122">
        <v>0</v>
      </c>
      <c r="I18" s="122">
        <v>0</v>
      </c>
      <c r="J18" s="122"/>
      <c r="K18" s="123"/>
      <c r="L18" s="123"/>
    </row>
    <row r="19" spans="1:12" ht="81" customHeight="1">
      <c r="A19" s="118" t="s">
        <v>266</v>
      </c>
      <c r="B19" s="117" t="s">
        <v>267</v>
      </c>
      <c r="C19" s="188">
        <v>2018</v>
      </c>
      <c r="D19" s="122"/>
      <c r="E19" s="124"/>
      <c r="F19" s="124"/>
      <c r="G19" s="125">
        <v>0</v>
      </c>
      <c r="H19" s="122">
        <v>0</v>
      </c>
      <c r="I19" s="122">
        <v>0</v>
      </c>
      <c r="J19" s="122"/>
      <c r="K19" s="123"/>
      <c r="L19" s="123"/>
    </row>
    <row r="20" spans="1:12" ht="73.5" customHeight="1">
      <c r="A20" s="118" t="s">
        <v>268</v>
      </c>
      <c r="B20" s="117" t="s">
        <v>269</v>
      </c>
      <c r="C20" s="188">
        <v>2018</v>
      </c>
      <c r="D20" s="122"/>
      <c r="E20" s="124"/>
      <c r="F20" s="124"/>
      <c r="G20" s="125">
        <v>0</v>
      </c>
      <c r="H20" s="122">
        <v>0</v>
      </c>
      <c r="I20" s="122">
        <v>0</v>
      </c>
      <c r="J20" s="122"/>
      <c r="K20" s="123"/>
      <c r="L20" s="123"/>
    </row>
    <row r="21" spans="1:12" ht="79.5" customHeight="1">
      <c r="A21" s="118" t="s">
        <v>270</v>
      </c>
      <c r="B21" s="117" t="s">
        <v>271</v>
      </c>
      <c r="C21" s="188">
        <v>2018</v>
      </c>
      <c r="D21" s="122"/>
      <c r="E21" s="124"/>
      <c r="F21" s="124"/>
      <c r="G21" s="125">
        <v>0</v>
      </c>
      <c r="H21" s="122">
        <v>0</v>
      </c>
      <c r="I21" s="122">
        <v>0</v>
      </c>
      <c r="J21" s="122"/>
      <c r="K21" s="123"/>
      <c r="L21" s="123"/>
    </row>
    <row r="22" spans="1:12" ht="75.75" customHeight="1">
      <c r="A22" s="118" t="s">
        <v>272</v>
      </c>
      <c r="B22" s="117" t="s">
        <v>273</v>
      </c>
      <c r="C22" s="188">
        <v>2018</v>
      </c>
      <c r="D22" s="122"/>
      <c r="E22" s="124"/>
      <c r="F22" s="124"/>
      <c r="G22" s="125">
        <v>0</v>
      </c>
      <c r="H22" s="122">
        <v>0</v>
      </c>
      <c r="I22" s="122">
        <v>0</v>
      </c>
      <c r="J22" s="122"/>
      <c r="K22" s="123"/>
      <c r="L22" s="123"/>
    </row>
    <row r="23" spans="1:12" ht="28.5" customHeight="1">
      <c r="A23" s="118" t="s">
        <v>274</v>
      </c>
      <c r="B23" s="117" t="s">
        <v>275</v>
      </c>
      <c r="C23" s="188">
        <v>2018</v>
      </c>
      <c r="D23" s="122"/>
      <c r="E23" s="124"/>
      <c r="F23" s="124"/>
      <c r="G23" s="125">
        <v>0</v>
      </c>
      <c r="H23" s="122">
        <v>0</v>
      </c>
      <c r="I23" s="122">
        <v>0</v>
      </c>
      <c r="J23" s="122"/>
      <c r="K23" s="123"/>
      <c r="L23" s="123"/>
    </row>
    <row r="24" spans="1:12" ht="29.25" customHeight="1">
      <c r="A24" s="118" t="s">
        <v>276</v>
      </c>
      <c r="B24" s="117" t="s">
        <v>277</v>
      </c>
      <c r="C24" s="188">
        <v>2018</v>
      </c>
      <c r="D24" s="122"/>
      <c r="E24" s="124"/>
      <c r="F24" s="124"/>
      <c r="G24" s="125">
        <v>0</v>
      </c>
      <c r="H24" s="122">
        <v>0</v>
      </c>
      <c r="I24" s="122">
        <v>0</v>
      </c>
      <c r="J24" s="122"/>
      <c r="K24" s="123"/>
      <c r="L24" s="123"/>
    </row>
    <row r="25" spans="1:12" ht="63.75" customHeight="1">
      <c r="A25" s="118" t="s">
        <v>278</v>
      </c>
      <c r="B25" s="117" t="s">
        <v>208</v>
      </c>
      <c r="C25" s="116">
        <v>2019</v>
      </c>
      <c r="D25" s="126">
        <f>G25+J25</f>
        <v>1848870.7</v>
      </c>
      <c r="E25" s="120">
        <f>H25+K25</f>
        <v>1732500</v>
      </c>
      <c r="F25" s="120">
        <f>I25+L25</f>
        <v>1732500</v>
      </c>
      <c r="G25" s="121">
        <f aca="true" t="shared" si="1" ref="G25:L25">SUM(G26:G49)</f>
        <v>1848870.7</v>
      </c>
      <c r="H25" s="120">
        <f t="shared" si="1"/>
        <v>1732500</v>
      </c>
      <c r="I25" s="120">
        <f t="shared" si="1"/>
        <v>1732500</v>
      </c>
      <c r="J25" s="120">
        <f t="shared" si="1"/>
        <v>0</v>
      </c>
      <c r="K25" s="120">
        <f t="shared" si="1"/>
        <v>0</v>
      </c>
      <c r="L25" s="120">
        <f t="shared" si="1"/>
        <v>0</v>
      </c>
    </row>
    <row r="26" spans="1:12" ht="22.5" customHeight="1">
      <c r="A26" s="118" t="s">
        <v>252</v>
      </c>
      <c r="B26" s="117" t="s">
        <v>279</v>
      </c>
      <c r="C26" s="188">
        <v>2019</v>
      </c>
      <c r="D26" s="124"/>
      <c r="E26" s="124"/>
      <c r="F26" s="124"/>
      <c r="G26" s="127">
        <f>55600-88.35</f>
        <v>55511.65</v>
      </c>
      <c r="H26" s="127">
        <v>55600</v>
      </c>
      <c r="I26" s="127">
        <v>55600</v>
      </c>
      <c r="J26" s="122"/>
      <c r="K26" s="122"/>
      <c r="L26" s="122"/>
    </row>
    <row r="27" spans="1:12" ht="31.5" customHeight="1">
      <c r="A27" s="118" t="s">
        <v>254</v>
      </c>
      <c r="B27" s="117" t="s">
        <v>280</v>
      </c>
      <c r="C27" s="188">
        <v>2019</v>
      </c>
      <c r="D27" s="124"/>
      <c r="E27" s="124"/>
      <c r="F27" s="124"/>
      <c r="G27" s="127">
        <f>361700-3265.74-23.51-32.82+206721.52</f>
        <v>565099.45</v>
      </c>
      <c r="H27" s="127">
        <v>361700</v>
      </c>
      <c r="I27" s="127">
        <v>361700</v>
      </c>
      <c r="J27" s="122"/>
      <c r="K27" s="122"/>
      <c r="L27" s="122"/>
    </row>
    <row r="28" spans="1:12" ht="34.5" customHeight="1">
      <c r="A28" s="118" t="s">
        <v>256</v>
      </c>
      <c r="B28" s="117" t="s">
        <v>281</v>
      </c>
      <c r="C28" s="188">
        <v>2019</v>
      </c>
      <c r="D28" s="124"/>
      <c r="E28" s="124"/>
      <c r="F28" s="124"/>
      <c r="G28" s="127">
        <f>181600-34800</f>
        <v>146800</v>
      </c>
      <c r="H28" s="127">
        <v>181600</v>
      </c>
      <c r="I28" s="127">
        <v>181600</v>
      </c>
      <c r="J28" s="122"/>
      <c r="K28" s="122"/>
      <c r="L28" s="122"/>
    </row>
    <row r="29" spans="1:12" ht="15">
      <c r="A29" s="118" t="s">
        <v>282</v>
      </c>
      <c r="B29" s="117" t="s">
        <v>283</v>
      </c>
      <c r="C29" s="188">
        <v>2019</v>
      </c>
      <c r="D29" s="124"/>
      <c r="E29" s="124"/>
      <c r="F29" s="124"/>
      <c r="G29" s="127">
        <f>85800-5800+5840+51760</f>
        <v>137600</v>
      </c>
      <c r="H29" s="127">
        <v>85800</v>
      </c>
      <c r="I29" s="127">
        <v>85800</v>
      </c>
      <c r="J29" s="122"/>
      <c r="K29" s="122"/>
      <c r="L29" s="122"/>
    </row>
    <row r="30" spans="1:12" ht="70.5" customHeight="1">
      <c r="A30" s="118" t="s">
        <v>284</v>
      </c>
      <c r="B30" s="117" t="s">
        <v>285</v>
      </c>
      <c r="C30" s="188">
        <v>2019</v>
      </c>
      <c r="D30" s="124"/>
      <c r="E30" s="124"/>
      <c r="F30" s="124"/>
      <c r="G30" s="127">
        <v>12000</v>
      </c>
      <c r="H30" s="127">
        <v>12000</v>
      </c>
      <c r="I30" s="127">
        <v>12000</v>
      </c>
      <c r="J30" s="122"/>
      <c r="K30" s="122"/>
      <c r="L30" s="122"/>
    </row>
    <row r="31" spans="1:12" ht="38.25" customHeight="1">
      <c r="A31" s="118" t="s">
        <v>258</v>
      </c>
      <c r="B31" s="117" t="s">
        <v>286</v>
      </c>
      <c r="C31" s="188">
        <v>2019</v>
      </c>
      <c r="D31" s="124"/>
      <c r="E31" s="124"/>
      <c r="F31" s="124"/>
      <c r="G31" s="127">
        <v>0</v>
      </c>
      <c r="H31" s="127">
        <v>0</v>
      </c>
      <c r="I31" s="127">
        <v>0</v>
      </c>
      <c r="J31" s="122"/>
      <c r="K31" s="122"/>
      <c r="L31" s="122"/>
    </row>
    <row r="32" spans="1:12" ht="36.75" customHeight="1">
      <c r="A32" s="118" t="s">
        <v>260</v>
      </c>
      <c r="B32" s="117" t="s">
        <v>287</v>
      </c>
      <c r="C32" s="188">
        <v>2019</v>
      </c>
      <c r="D32" s="124"/>
      <c r="E32" s="124"/>
      <c r="F32" s="124"/>
      <c r="G32" s="127"/>
      <c r="H32" s="127"/>
      <c r="I32" s="127"/>
      <c r="J32" s="122"/>
      <c r="K32" s="122"/>
      <c r="L32" s="122"/>
    </row>
    <row r="33" spans="1:12" ht="15">
      <c r="A33" s="118" t="s">
        <v>262</v>
      </c>
      <c r="B33" s="117" t="s">
        <v>288</v>
      </c>
      <c r="C33" s="188">
        <v>2019</v>
      </c>
      <c r="D33" s="124"/>
      <c r="E33" s="124"/>
      <c r="F33" s="124"/>
      <c r="G33" s="127">
        <v>42000</v>
      </c>
      <c r="H33" s="127">
        <v>42000</v>
      </c>
      <c r="I33" s="127">
        <v>42000</v>
      </c>
      <c r="J33" s="122"/>
      <c r="K33" s="122"/>
      <c r="L33" s="122"/>
    </row>
    <row r="34" spans="1:12" ht="48" customHeight="1">
      <c r="A34" s="118" t="s">
        <v>264</v>
      </c>
      <c r="B34" s="117" t="s">
        <v>289</v>
      </c>
      <c r="C34" s="188">
        <v>2019</v>
      </c>
      <c r="D34" s="122"/>
      <c r="E34" s="124"/>
      <c r="F34" s="124"/>
      <c r="G34" s="127"/>
      <c r="H34" s="127"/>
      <c r="I34" s="127"/>
      <c r="J34" s="122"/>
      <c r="K34" s="122"/>
      <c r="L34" s="122"/>
    </row>
    <row r="35" spans="1:12" ht="51" customHeight="1">
      <c r="A35" s="118" t="s">
        <v>266</v>
      </c>
      <c r="B35" s="117" t="s">
        <v>290</v>
      </c>
      <c r="C35" s="188">
        <v>2019</v>
      </c>
      <c r="D35" s="124"/>
      <c r="E35" s="124"/>
      <c r="F35" s="124"/>
      <c r="G35" s="127">
        <f>70000+146809.61-6.34</f>
        <v>216803.27</v>
      </c>
      <c r="H35" s="127">
        <v>70000</v>
      </c>
      <c r="I35" s="127">
        <v>70000</v>
      </c>
      <c r="J35" s="122"/>
      <c r="K35" s="122"/>
      <c r="L35" s="122"/>
    </row>
    <row r="36" spans="1:12" ht="33" customHeight="1">
      <c r="A36" s="118" t="s">
        <v>291</v>
      </c>
      <c r="B36" s="117" t="s">
        <v>292</v>
      </c>
      <c r="C36" s="188">
        <v>2019</v>
      </c>
      <c r="D36" s="124"/>
      <c r="E36" s="124"/>
      <c r="F36" s="124"/>
      <c r="G36" s="127"/>
      <c r="H36" s="127">
        <v>250800</v>
      </c>
      <c r="I36" s="127">
        <v>250800</v>
      </c>
      <c r="J36" s="122"/>
      <c r="K36" s="122"/>
      <c r="L36" s="122"/>
    </row>
    <row r="37" spans="1:12" ht="30">
      <c r="A37" s="118" t="s">
        <v>293</v>
      </c>
      <c r="B37" s="117" t="s">
        <v>294</v>
      </c>
      <c r="C37" s="188">
        <v>2019</v>
      </c>
      <c r="D37" s="124"/>
      <c r="E37" s="124"/>
      <c r="F37" s="124"/>
      <c r="G37" s="127">
        <v>0</v>
      </c>
      <c r="H37" s="127">
        <v>0</v>
      </c>
      <c r="I37" s="127">
        <v>0</v>
      </c>
      <c r="J37" s="122"/>
      <c r="K37" s="122"/>
      <c r="L37" s="122"/>
    </row>
    <row r="38" spans="1:12" ht="15">
      <c r="A38" s="118" t="s">
        <v>295</v>
      </c>
      <c r="B38" s="117" t="s">
        <v>296</v>
      </c>
      <c r="C38" s="188">
        <v>2019</v>
      </c>
      <c r="D38" s="124"/>
      <c r="E38" s="124"/>
      <c r="F38" s="124"/>
      <c r="G38" s="127"/>
      <c r="H38" s="127"/>
      <c r="I38" s="127"/>
      <c r="J38" s="122"/>
      <c r="K38" s="122"/>
      <c r="L38" s="122"/>
    </row>
    <row r="39" spans="1:12" ht="30">
      <c r="A39" s="118" t="s">
        <v>297</v>
      </c>
      <c r="B39" s="117" t="s">
        <v>298</v>
      </c>
      <c r="C39" s="188">
        <v>2019</v>
      </c>
      <c r="D39" s="124"/>
      <c r="E39" s="124"/>
      <c r="F39" s="124"/>
      <c r="G39" s="127"/>
      <c r="H39" s="127"/>
      <c r="I39" s="127"/>
      <c r="J39" s="122"/>
      <c r="K39" s="122"/>
      <c r="L39" s="122"/>
    </row>
    <row r="40" spans="1:12" ht="26.25" customHeight="1">
      <c r="A40" s="118" t="s">
        <v>299</v>
      </c>
      <c r="B40" s="117" t="s">
        <v>300</v>
      </c>
      <c r="C40" s="188">
        <v>2019</v>
      </c>
      <c r="D40" s="124"/>
      <c r="E40" s="124"/>
      <c r="F40" s="124"/>
      <c r="G40" s="127">
        <v>247100</v>
      </c>
      <c r="H40" s="127">
        <v>247100</v>
      </c>
      <c r="I40" s="127">
        <v>247100</v>
      </c>
      <c r="J40" s="122"/>
      <c r="K40" s="122"/>
      <c r="L40" s="122"/>
    </row>
    <row r="41" spans="1:12" ht="15">
      <c r="A41" s="118" t="s">
        <v>301</v>
      </c>
      <c r="B41" s="117" t="s">
        <v>302</v>
      </c>
      <c r="C41" s="188">
        <v>2019</v>
      </c>
      <c r="D41" s="124"/>
      <c r="E41" s="124"/>
      <c r="F41" s="124"/>
      <c r="G41" s="128">
        <f>169000+23.51+32.82</f>
        <v>169056.33000000002</v>
      </c>
      <c r="H41" s="128">
        <v>169000</v>
      </c>
      <c r="I41" s="128">
        <v>169000</v>
      </c>
      <c r="J41" s="122"/>
      <c r="K41" s="122"/>
      <c r="L41" s="122"/>
    </row>
    <row r="42" spans="1:12" ht="45">
      <c r="A42" s="118" t="s">
        <v>303</v>
      </c>
      <c r="B42" s="117" t="s">
        <v>304</v>
      </c>
      <c r="C42" s="188">
        <v>2019</v>
      </c>
      <c r="D42" s="124"/>
      <c r="E42" s="124"/>
      <c r="F42" s="124"/>
      <c r="G42" s="127">
        <f>16629.06-4000-6537.35-6091.71</f>
        <v>0</v>
      </c>
      <c r="H42" s="127">
        <f>16629.06-4000-6537.35-6091.71</f>
        <v>0</v>
      </c>
      <c r="I42" s="128">
        <v>0</v>
      </c>
      <c r="J42" s="122"/>
      <c r="K42" s="122"/>
      <c r="L42" s="122"/>
    </row>
    <row r="43" spans="1:12" ht="30">
      <c r="A43" s="118" t="s">
        <v>305</v>
      </c>
      <c r="B43" s="117" t="s">
        <v>306</v>
      </c>
      <c r="C43" s="188">
        <v>2019</v>
      </c>
      <c r="D43" s="124"/>
      <c r="E43" s="124"/>
      <c r="F43" s="124"/>
      <c r="G43" s="128"/>
      <c r="H43" s="128"/>
      <c r="I43" s="128"/>
      <c r="J43" s="122"/>
      <c r="K43" s="122"/>
      <c r="L43" s="122"/>
    </row>
    <row r="44" spans="1:12" ht="45">
      <c r="A44" s="118" t="s">
        <v>307</v>
      </c>
      <c r="B44" s="117" t="s">
        <v>308</v>
      </c>
      <c r="C44" s="188">
        <v>2019</v>
      </c>
      <c r="D44" s="124"/>
      <c r="E44" s="124"/>
      <c r="F44" s="124"/>
      <c r="G44" s="128">
        <v>0</v>
      </c>
      <c r="H44" s="128">
        <v>0</v>
      </c>
      <c r="I44" s="128">
        <v>0</v>
      </c>
      <c r="J44" s="122"/>
      <c r="K44" s="122"/>
      <c r="L44" s="122"/>
    </row>
    <row r="45" spans="1:12" ht="30">
      <c r="A45" s="118" t="s">
        <v>309</v>
      </c>
      <c r="B45" s="117" t="s">
        <v>310</v>
      </c>
      <c r="C45" s="188">
        <v>2019</v>
      </c>
      <c r="D45" s="124"/>
      <c r="E45" s="124"/>
      <c r="F45" s="124"/>
      <c r="G45" s="128">
        <v>96000</v>
      </c>
      <c r="H45" s="128">
        <v>96000</v>
      </c>
      <c r="I45" s="128">
        <v>96000</v>
      </c>
      <c r="J45" s="122"/>
      <c r="K45" s="122"/>
      <c r="L45" s="122"/>
    </row>
    <row r="46" spans="1:12" ht="30">
      <c r="A46" s="118" t="s">
        <v>311</v>
      </c>
      <c r="B46" s="117" t="s">
        <v>312</v>
      </c>
      <c r="C46" s="188">
        <v>2019</v>
      </c>
      <c r="D46" s="124"/>
      <c r="E46" s="124"/>
      <c r="F46" s="124"/>
      <c r="G46" s="128">
        <v>39100</v>
      </c>
      <c r="H46" s="128">
        <v>39100</v>
      </c>
      <c r="I46" s="128">
        <v>39100</v>
      </c>
      <c r="J46" s="122"/>
      <c r="K46" s="122"/>
      <c r="L46" s="122"/>
    </row>
    <row r="47" spans="1:12" ht="75">
      <c r="A47" s="118" t="s">
        <v>313</v>
      </c>
      <c r="B47" s="117" t="s">
        <v>314</v>
      </c>
      <c r="C47" s="188">
        <v>2019</v>
      </c>
      <c r="D47" s="124"/>
      <c r="E47" s="124"/>
      <c r="F47" s="124"/>
      <c r="G47" s="128">
        <v>40000</v>
      </c>
      <c r="H47" s="128">
        <v>40000</v>
      </c>
      <c r="I47" s="128">
        <v>40000</v>
      </c>
      <c r="J47" s="122"/>
      <c r="K47" s="122"/>
      <c r="L47" s="122"/>
    </row>
    <row r="48" spans="1:12" ht="30">
      <c r="A48" s="118" t="s">
        <v>315</v>
      </c>
      <c r="B48" s="117" t="s">
        <v>316</v>
      </c>
      <c r="C48" s="188">
        <v>2019</v>
      </c>
      <c r="D48" s="124"/>
      <c r="E48" s="124"/>
      <c r="F48" s="124"/>
      <c r="G48" s="127">
        <f>73800</f>
        <v>73800</v>
      </c>
      <c r="H48" s="127">
        <v>73800</v>
      </c>
      <c r="I48" s="128">
        <v>73800</v>
      </c>
      <c r="J48" s="122"/>
      <c r="K48" s="122"/>
      <c r="L48" s="122"/>
    </row>
    <row r="49" spans="1:12" ht="40.5" customHeight="1">
      <c r="A49" s="118" t="s">
        <v>317</v>
      </c>
      <c r="B49" s="117" t="s">
        <v>318</v>
      </c>
      <c r="C49" s="188">
        <v>2019</v>
      </c>
      <c r="D49" s="124"/>
      <c r="E49" s="124"/>
      <c r="F49" s="124"/>
      <c r="G49" s="128">
        <v>8000</v>
      </c>
      <c r="H49" s="128">
        <v>8000</v>
      </c>
      <c r="I49" s="128">
        <v>8000</v>
      </c>
      <c r="J49" s="122"/>
      <c r="K49" s="122"/>
      <c r="L49" s="122"/>
    </row>
  </sheetData>
  <sheetProtection/>
  <mergeCells count="10"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">
      <selection activeCell="CX26" sqref="CX26"/>
    </sheetView>
  </sheetViews>
  <sheetFormatPr defaultColWidth="0.875" defaultRowHeight="12" customHeight="1"/>
  <cols>
    <col min="1" max="52" width="0.875" style="36" customWidth="1"/>
    <col min="53" max="70" width="1.12109375" style="36" customWidth="1"/>
    <col min="71" max="16384" width="0.875" style="36" customWidth="1"/>
  </cols>
  <sheetData>
    <row r="1" spans="1:70" ht="12" customHeight="1">
      <c r="A1" s="268" t="s">
        <v>84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</row>
    <row r="3" ht="3" customHeight="1"/>
    <row r="4" spans="1:70" s="37" customFormat="1" ht="14.25">
      <c r="A4" s="263" t="s">
        <v>65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</row>
    <row r="5" spans="1:70" s="37" customFormat="1" ht="14.25">
      <c r="A5" s="263" t="s">
        <v>209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</row>
    <row r="6" spans="1:70" s="37" customFormat="1" ht="14.25">
      <c r="A6" s="263" t="s">
        <v>97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</row>
    <row r="7" spans="1:70" s="37" customFormat="1" ht="14.25">
      <c r="A7" s="189" t="s">
        <v>103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</row>
    <row r="8" ht="10.5" customHeight="1"/>
    <row r="9" spans="1:70" ht="55.5" customHeight="1">
      <c r="A9" s="264" t="s">
        <v>4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6"/>
      <c r="AP9" s="264" t="s">
        <v>5</v>
      </c>
      <c r="AQ9" s="265"/>
      <c r="AR9" s="265"/>
      <c r="AS9" s="265"/>
      <c r="AT9" s="265"/>
      <c r="AU9" s="265"/>
      <c r="AV9" s="265"/>
      <c r="AW9" s="265"/>
      <c r="AX9" s="265"/>
      <c r="AY9" s="265"/>
      <c r="AZ9" s="266"/>
      <c r="BA9" s="264" t="s">
        <v>210</v>
      </c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6"/>
    </row>
    <row r="10" spans="1:70" s="34" customFormat="1" ht="12.75">
      <c r="A10" s="267">
        <v>1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>
        <v>2</v>
      </c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>
        <v>3</v>
      </c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</row>
    <row r="11" spans="1:70" ht="15" customHeight="1">
      <c r="A11" s="258" t="s">
        <v>37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60"/>
      <c r="AP11" s="261" t="s">
        <v>105</v>
      </c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</row>
    <row r="12" spans="1:70" ht="15" customHeight="1">
      <c r="A12" s="258" t="s">
        <v>38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60"/>
      <c r="AP12" s="261" t="s">
        <v>106</v>
      </c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</row>
    <row r="13" spans="1:70" ht="15" customHeight="1">
      <c r="A13" s="258" t="s">
        <v>66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60"/>
      <c r="AP13" s="261" t="s">
        <v>107</v>
      </c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</row>
    <row r="14" spans="1:70" ht="15" customHeight="1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60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</row>
    <row r="15" spans="1:70" ht="15" customHeight="1">
      <c r="A15" s="258" t="s">
        <v>67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60"/>
      <c r="AP15" s="261" t="s">
        <v>108</v>
      </c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</row>
    <row r="16" spans="1:70" ht="15" customHeight="1">
      <c r="A16" s="258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60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</row>
    <row r="18" spans="1:70" ht="12" customHeight="1">
      <c r="A18" s="268" t="s">
        <v>85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</row>
    <row r="20" ht="3" customHeight="1"/>
    <row r="21" spans="1:70" s="37" customFormat="1" ht="14.25">
      <c r="A21" s="269" t="s">
        <v>68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</row>
    <row r="22" ht="10.5" customHeight="1"/>
    <row r="23" spans="1:70" ht="44.25" customHeight="1">
      <c r="A23" s="264" t="s">
        <v>4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6"/>
      <c r="AP23" s="264" t="s">
        <v>5</v>
      </c>
      <c r="AQ23" s="265"/>
      <c r="AR23" s="265"/>
      <c r="AS23" s="265"/>
      <c r="AT23" s="265"/>
      <c r="AU23" s="265"/>
      <c r="AV23" s="265"/>
      <c r="AW23" s="265"/>
      <c r="AX23" s="265"/>
      <c r="AY23" s="265"/>
      <c r="AZ23" s="266"/>
      <c r="BA23" s="264" t="s">
        <v>211</v>
      </c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6"/>
    </row>
    <row r="24" spans="1:70" s="34" customFormat="1" ht="12.75">
      <c r="A24" s="267">
        <v>1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>
        <v>2</v>
      </c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>
        <v>3</v>
      </c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</row>
    <row r="25" spans="1:70" ht="15" customHeight="1">
      <c r="A25" s="258" t="s">
        <v>69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60"/>
      <c r="AP25" s="261" t="s">
        <v>105</v>
      </c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</row>
    <row r="26" spans="1:70" ht="73.5" customHeight="1">
      <c r="A26" s="258" t="s">
        <v>104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60"/>
      <c r="AP26" s="261" t="s">
        <v>106</v>
      </c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</row>
    <row r="27" spans="1:70" ht="31.5" customHeight="1">
      <c r="A27" s="258" t="s">
        <v>70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60"/>
      <c r="AP27" s="261" t="s">
        <v>107</v>
      </c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</row>
  </sheetData>
  <sheetProtection/>
  <mergeCells count="46"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  <mergeCell ref="A23:AO23"/>
    <mergeCell ref="AP23:AZ23"/>
    <mergeCell ref="BA23:BR23"/>
    <mergeCell ref="A16:AO16"/>
    <mergeCell ref="AP16:AZ16"/>
    <mergeCell ref="BA16:BR16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16">
      <selection activeCell="AO20" sqref="AO20:EL21"/>
    </sheetView>
  </sheetViews>
  <sheetFormatPr defaultColWidth="0.875" defaultRowHeight="12.75"/>
  <cols>
    <col min="1" max="16384" width="0.875" style="24" customWidth="1"/>
  </cols>
  <sheetData>
    <row r="1" spans="1:167" s="17" customFormat="1" ht="9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 t="s">
        <v>109</v>
      </c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</row>
    <row r="2" spans="1:167" s="17" customFormat="1" ht="9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 t="s">
        <v>110</v>
      </c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</row>
    <row r="3" spans="1:167" s="17" customFormat="1" ht="9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 t="s">
        <v>111</v>
      </c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</row>
    <row r="4" spans="1:167" s="17" customFormat="1" ht="9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 t="s">
        <v>112</v>
      </c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</row>
    <row r="5" spans="1:167" s="17" customFormat="1" ht="2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</row>
    <row r="6" spans="1:167" s="18" customFormat="1" ht="9" customHeight="1" hidden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104" t="s">
        <v>113</v>
      </c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s="17" customFormat="1" ht="6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</row>
    <row r="8" spans="1:167" s="19" customFormat="1" ht="10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325" t="s">
        <v>114</v>
      </c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5"/>
    </row>
    <row r="9" spans="1:167" s="19" customFormat="1" ht="10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366" t="s">
        <v>212</v>
      </c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/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6"/>
      <c r="EG9" s="366"/>
      <c r="EH9" s="366"/>
      <c r="EI9" s="366"/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66"/>
      <c r="EX9" s="366"/>
      <c r="EY9" s="366"/>
      <c r="EZ9" s="366"/>
      <c r="FA9" s="366"/>
      <c r="FB9" s="366"/>
      <c r="FC9" s="366"/>
      <c r="FD9" s="366"/>
      <c r="FE9" s="366"/>
      <c r="FF9" s="366"/>
      <c r="FG9" s="366"/>
      <c r="FH9" s="366"/>
      <c r="FI9" s="366"/>
      <c r="FJ9" s="366"/>
      <c r="FK9" s="366"/>
    </row>
    <row r="10" spans="1:167" s="17" customFormat="1" ht="9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290" t="s">
        <v>115</v>
      </c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  <c r="FH10" s="290"/>
      <c r="FI10" s="290"/>
      <c r="FJ10" s="290"/>
      <c r="FK10" s="290"/>
    </row>
    <row r="11" spans="1:167" s="19" customFormat="1" ht="10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366" t="s">
        <v>213</v>
      </c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/>
      <c r="DH11" s="366"/>
      <c r="DI11" s="366"/>
      <c r="DJ11" s="366"/>
      <c r="DK11" s="366"/>
      <c r="DL11" s="366"/>
      <c r="DM11" s="366"/>
      <c r="DN11" s="366"/>
      <c r="DO11" s="366"/>
      <c r="DP11" s="366"/>
      <c r="DQ11" s="366"/>
      <c r="DR11" s="366"/>
      <c r="DS11" s="366"/>
      <c r="DT11" s="366"/>
      <c r="DU11" s="366"/>
      <c r="DV11" s="366"/>
      <c r="DW11" s="366"/>
      <c r="DX11" s="366"/>
      <c r="DY11" s="366"/>
      <c r="DZ11" s="366"/>
      <c r="EA11" s="366"/>
      <c r="EB11" s="366"/>
      <c r="EC11" s="366"/>
      <c r="ED11" s="366"/>
      <c r="EE11" s="366"/>
      <c r="EF11" s="366"/>
      <c r="EG11" s="366"/>
      <c r="EH11" s="366"/>
      <c r="EI11" s="366"/>
      <c r="EJ11" s="366"/>
      <c r="EK11" s="366"/>
      <c r="EL11" s="366"/>
      <c r="EM11" s="366"/>
      <c r="EN11" s="366"/>
      <c r="EO11" s="366"/>
      <c r="EP11" s="366"/>
      <c r="EQ11" s="366"/>
      <c r="ER11" s="366"/>
      <c r="ES11" s="366"/>
      <c r="ET11" s="366"/>
      <c r="EU11" s="366"/>
      <c r="EV11" s="366"/>
      <c r="EW11" s="366"/>
      <c r="EX11" s="366"/>
      <c r="EY11" s="366"/>
      <c r="EZ11" s="366"/>
      <c r="FA11" s="366"/>
      <c r="FB11" s="366"/>
      <c r="FC11" s="366"/>
      <c r="FD11" s="366"/>
      <c r="FE11" s="366"/>
      <c r="FF11" s="366"/>
      <c r="FG11" s="366"/>
      <c r="FH11" s="366"/>
      <c r="FI11" s="366"/>
      <c r="FJ11" s="366"/>
      <c r="FK11" s="366"/>
    </row>
    <row r="12" spans="1:167" s="17" customFormat="1" ht="9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289" t="s">
        <v>116</v>
      </c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</row>
    <row r="13" spans="1:167" s="19" customFormat="1" ht="10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79"/>
      <c r="CM13" s="79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9"/>
      <c r="DU13" s="79"/>
      <c r="DV13" s="79"/>
      <c r="DW13" s="79"/>
      <c r="DX13" s="79"/>
      <c r="DY13" s="276" t="s">
        <v>214</v>
      </c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</row>
    <row r="14" spans="1:167" s="17" customFormat="1" ht="11.2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289" t="s">
        <v>88</v>
      </c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80"/>
      <c r="CM14" s="80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290" t="s">
        <v>89</v>
      </c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0"/>
    </row>
    <row r="15" spans="1:167" s="19" customFormat="1" ht="11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81" t="s">
        <v>90</v>
      </c>
      <c r="BQ15" s="272" t="s">
        <v>480</v>
      </c>
      <c r="BR15" s="272"/>
      <c r="BS15" s="272"/>
      <c r="BT15" s="272"/>
      <c r="BU15" s="272"/>
      <c r="BV15" s="365" t="s">
        <v>90</v>
      </c>
      <c r="BW15" s="365"/>
      <c r="BX15" s="272" t="s">
        <v>481</v>
      </c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384">
        <v>20</v>
      </c>
      <c r="CV15" s="384"/>
      <c r="CW15" s="384"/>
      <c r="CX15" s="384"/>
      <c r="CY15" s="273" t="s">
        <v>215</v>
      </c>
      <c r="CZ15" s="273"/>
      <c r="DA15" s="273"/>
      <c r="DB15" s="365" t="s">
        <v>91</v>
      </c>
      <c r="DC15" s="365"/>
      <c r="DD15" s="365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81"/>
    </row>
    <row r="16" spans="1:167" s="20" customFormat="1" ht="15" customHeight="1">
      <c r="A16" s="82"/>
      <c r="B16" s="376" t="s">
        <v>71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6"/>
      <c r="DP16" s="376"/>
      <c r="DQ16" s="376"/>
      <c r="DR16" s="376"/>
      <c r="DS16" s="376"/>
      <c r="DT16" s="376"/>
      <c r="DU16" s="376"/>
      <c r="DV16" s="376"/>
      <c r="DW16" s="376"/>
      <c r="DX16" s="376"/>
      <c r="DY16" s="376"/>
      <c r="DZ16" s="376"/>
      <c r="EA16" s="376"/>
      <c r="EB16" s="376"/>
      <c r="EC16" s="376"/>
      <c r="ED16" s="376"/>
      <c r="EE16" s="376"/>
      <c r="EF16" s="376"/>
      <c r="EG16" s="376"/>
      <c r="EH16" s="376"/>
      <c r="EI16" s="376"/>
      <c r="EJ16" s="376"/>
      <c r="EK16" s="376"/>
      <c r="EL16" s="376"/>
      <c r="EM16" s="376"/>
      <c r="EN16" s="376"/>
      <c r="EO16" s="376"/>
      <c r="EP16" s="376"/>
      <c r="EQ16" s="376"/>
      <c r="ER16" s="376"/>
      <c r="ES16" s="376"/>
      <c r="ET16" s="376"/>
      <c r="EU16" s="376"/>
      <c r="EV16" s="376"/>
      <c r="EW16" s="376"/>
      <c r="EX16" s="376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</row>
    <row r="17" spans="1:167" s="19" customFormat="1" ht="12" customHeight="1" thickBot="1">
      <c r="A17" s="21"/>
      <c r="B17" s="78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78"/>
      <c r="EI17" s="83" t="s">
        <v>118</v>
      </c>
      <c r="EJ17" s="377" t="s">
        <v>215</v>
      </c>
      <c r="EK17" s="377"/>
      <c r="EL17" s="377"/>
      <c r="EM17" s="377"/>
      <c r="EN17" s="21" t="s">
        <v>119</v>
      </c>
      <c r="EO17" s="21"/>
      <c r="EP17" s="21"/>
      <c r="EQ17" s="21"/>
      <c r="ER17" s="78"/>
      <c r="ES17" s="78"/>
      <c r="ET17" s="78"/>
      <c r="EU17" s="78"/>
      <c r="EV17" s="78"/>
      <c r="EW17" s="78"/>
      <c r="EX17" s="78"/>
      <c r="EY17" s="78"/>
      <c r="EZ17" s="378" t="s">
        <v>82</v>
      </c>
      <c r="FA17" s="379"/>
      <c r="FB17" s="379"/>
      <c r="FC17" s="379"/>
      <c r="FD17" s="379"/>
      <c r="FE17" s="379"/>
      <c r="FF17" s="379"/>
      <c r="FG17" s="379"/>
      <c r="FH17" s="379"/>
      <c r="FI17" s="379"/>
      <c r="FJ17" s="379"/>
      <c r="FK17" s="380"/>
    </row>
    <row r="18" spans="1:167" s="19" customFormat="1" ht="12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21"/>
      <c r="EC18" s="21"/>
      <c r="ED18" s="21"/>
      <c r="EE18" s="21"/>
      <c r="EF18" s="84"/>
      <c r="EG18" s="84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6"/>
      <c r="ES18" s="86"/>
      <c r="ET18" s="86"/>
      <c r="EU18" s="86"/>
      <c r="EV18" s="78"/>
      <c r="EW18" s="85"/>
      <c r="EX18" s="86" t="s">
        <v>120</v>
      </c>
      <c r="EY18" s="78"/>
      <c r="EZ18" s="381" t="s">
        <v>117</v>
      </c>
      <c r="FA18" s="382"/>
      <c r="FB18" s="382"/>
      <c r="FC18" s="382"/>
      <c r="FD18" s="382"/>
      <c r="FE18" s="382"/>
      <c r="FF18" s="382"/>
      <c r="FG18" s="382"/>
      <c r="FH18" s="382"/>
      <c r="FI18" s="382"/>
      <c r="FJ18" s="382"/>
      <c r="FK18" s="383"/>
    </row>
    <row r="19" spans="1:167" s="19" customFormat="1" ht="10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81" t="s">
        <v>121</v>
      </c>
      <c r="AR19" s="272" t="s">
        <v>480</v>
      </c>
      <c r="AS19" s="272"/>
      <c r="AT19" s="272"/>
      <c r="AU19" s="272"/>
      <c r="AV19" s="272"/>
      <c r="AW19" s="365" t="s">
        <v>90</v>
      </c>
      <c r="AX19" s="365"/>
      <c r="AY19" s="272" t="s">
        <v>481</v>
      </c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384">
        <v>20</v>
      </c>
      <c r="BW19" s="384"/>
      <c r="BX19" s="384"/>
      <c r="BY19" s="384"/>
      <c r="BZ19" s="273" t="s">
        <v>215</v>
      </c>
      <c r="CA19" s="273"/>
      <c r="CB19" s="273"/>
      <c r="CC19" s="365" t="s">
        <v>91</v>
      </c>
      <c r="CD19" s="365"/>
      <c r="CE19" s="365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81"/>
      <c r="ES19" s="81"/>
      <c r="ET19" s="81"/>
      <c r="EU19" s="81"/>
      <c r="EV19" s="78"/>
      <c r="EW19" s="78"/>
      <c r="EX19" s="81" t="s">
        <v>92</v>
      </c>
      <c r="EY19" s="78"/>
      <c r="EZ19" s="362" t="s">
        <v>482</v>
      </c>
      <c r="FA19" s="363"/>
      <c r="FB19" s="363"/>
      <c r="FC19" s="363"/>
      <c r="FD19" s="363"/>
      <c r="FE19" s="363"/>
      <c r="FF19" s="363"/>
      <c r="FG19" s="363"/>
      <c r="FH19" s="363"/>
      <c r="FI19" s="363"/>
      <c r="FJ19" s="363"/>
      <c r="FK19" s="364"/>
    </row>
    <row r="20" spans="1:167" s="19" customFormat="1" ht="10.5" customHeight="1">
      <c r="A20" s="78" t="s">
        <v>122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365" t="s">
        <v>485</v>
      </c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5"/>
      <c r="DG20" s="365"/>
      <c r="DH20" s="365"/>
      <c r="DI20" s="365"/>
      <c r="DJ20" s="365"/>
      <c r="DK20" s="365"/>
      <c r="DL20" s="365"/>
      <c r="DM20" s="365"/>
      <c r="DN20" s="365"/>
      <c r="DO20" s="365"/>
      <c r="DP20" s="365"/>
      <c r="DQ20" s="365"/>
      <c r="DR20" s="365"/>
      <c r="DS20" s="365"/>
      <c r="DT20" s="365"/>
      <c r="DU20" s="365"/>
      <c r="DV20" s="365"/>
      <c r="DW20" s="365"/>
      <c r="DX20" s="365"/>
      <c r="DY20" s="365"/>
      <c r="DZ20" s="365"/>
      <c r="EA20" s="365"/>
      <c r="EB20" s="365"/>
      <c r="EC20" s="365"/>
      <c r="ED20" s="365"/>
      <c r="EE20" s="365"/>
      <c r="EF20" s="365"/>
      <c r="EG20" s="365"/>
      <c r="EH20" s="365"/>
      <c r="EI20" s="365"/>
      <c r="EJ20" s="365"/>
      <c r="EK20" s="365"/>
      <c r="EL20" s="365"/>
      <c r="EM20" s="78"/>
      <c r="EN20" s="78"/>
      <c r="EO20" s="78"/>
      <c r="EP20" s="78"/>
      <c r="EQ20" s="78"/>
      <c r="ER20" s="81"/>
      <c r="ES20" s="81"/>
      <c r="ET20" s="81"/>
      <c r="EU20" s="81"/>
      <c r="EV20" s="78"/>
      <c r="EW20" s="78"/>
      <c r="EX20" s="81"/>
      <c r="EY20" s="78"/>
      <c r="EZ20" s="354" t="s">
        <v>216</v>
      </c>
      <c r="FA20" s="355"/>
      <c r="FB20" s="355"/>
      <c r="FC20" s="355"/>
      <c r="FD20" s="355"/>
      <c r="FE20" s="355"/>
      <c r="FF20" s="355"/>
      <c r="FG20" s="355"/>
      <c r="FH20" s="355"/>
      <c r="FI20" s="355"/>
      <c r="FJ20" s="355"/>
      <c r="FK20" s="356"/>
    </row>
    <row r="21" spans="1:167" s="19" customFormat="1" ht="10.5" customHeight="1">
      <c r="A21" s="78" t="s">
        <v>123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78"/>
      <c r="AN21" s="78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366"/>
      <c r="BT21" s="366"/>
      <c r="BU21" s="366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6"/>
      <c r="CS21" s="366"/>
      <c r="CT21" s="366"/>
      <c r="CU21" s="366"/>
      <c r="CV21" s="366"/>
      <c r="CW21" s="366"/>
      <c r="CX21" s="366"/>
      <c r="CY21" s="366"/>
      <c r="CZ21" s="366"/>
      <c r="DA21" s="366"/>
      <c r="DB21" s="366"/>
      <c r="DC21" s="366"/>
      <c r="DD21" s="366"/>
      <c r="DE21" s="366"/>
      <c r="DF21" s="366"/>
      <c r="DG21" s="366"/>
      <c r="DH21" s="366"/>
      <c r="DI21" s="366"/>
      <c r="DJ21" s="366"/>
      <c r="DK21" s="366"/>
      <c r="DL21" s="366"/>
      <c r="DM21" s="366"/>
      <c r="DN21" s="366"/>
      <c r="DO21" s="366"/>
      <c r="DP21" s="366"/>
      <c r="DQ21" s="366"/>
      <c r="DR21" s="366"/>
      <c r="DS21" s="366"/>
      <c r="DT21" s="366"/>
      <c r="DU21" s="366"/>
      <c r="DV21" s="366"/>
      <c r="DW21" s="366"/>
      <c r="DX21" s="366"/>
      <c r="DY21" s="366"/>
      <c r="DZ21" s="366"/>
      <c r="EA21" s="366"/>
      <c r="EB21" s="366"/>
      <c r="EC21" s="366"/>
      <c r="ED21" s="366"/>
      <c r="EE21" s="366"/>
      <c r="EF21" s="366"/>
      <c r="EG21" s="366"/>
      <c r="EH21" s="366"/>
      <c r="EI21" s="366"/>
      <c r="EJ21" s="366"/>
      <c r="EK21" s="366"/>
      <c r="EL21" s="366"/>
      <c r="EM21" s="78"/>
      <c r="EN21" s="78"/>
      <c r="EO21" s="78"/>
      <c r="EP21" s="78"/>
      <c r="EQ21" s="78"/>
      <c r="ER21" s="81"/>
      <c r="ES21" s="81"/>
      <c r="ET21" s="81"/>
      <c r="EU21" s="81"/>
      <c r="EV21" s="78"/>
      <c r="EW21" s="78"/>
      <c r="EX21" s="81" t="s">
        <v>93</v>
      </c>
      <c r="EY21" s="78"/>
      <c r="EZ21" s="360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361"/>
    </row>
    <row r="22" spans="1:167" s="19" customFormat="1" ht="3" customHeight="1" thickBo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78"/>
      <c r="AT22" s="78"/>
      <c r="AU22" s="78"/>
      <c r="AV22" s="78"/>
      <c r="AW22" s="78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78"/>
      <c r="EK22" s="78"/>
      <c r="EL22" s="78"/>
      <c r="EM22" s="78"/>
      <c r="EN22" s="78"/>
      <c r="EO22" s="78"/>
      <c r="EP22" s="78"/>
      <c r="EQ22" s="78"/>
      <c r="ER22" s="81"/>
      <c r="ES22" s="81"/>
      <c r="ET22" s="81"/>
      <c r="EU22" s="81"/>
      <c r="EV22" s="78"/>
      <c r="EW22" s="78"/>
      <c r="EX22" s="81"/>
      <c r="EY22" s="78"/>
      <c r="EZ22" s="354"/>
      <c r="FA22" s="355"/>
      <c r="FB22" s="355"/>
      <c r="FC22" s="355"/>
      <c r="FD22" s="355"/>
      <c r="FE22" s="355"/>
      <c r="FF22" s="355"/>
      <c r="FG22" s="355"/>
      <c r="FH22" s="355"/>
      <c r="FI22" s="355"/>
      <c r="FJ22" s="355"/>
      <c r="FK22" s="356"/>
    </row>
    <row r="23" spans="1:167" s="19" customFormat="1" ht="10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78"/>
      <c r="AN23" s="87"/>
      <c r="AO23" s="88" t="s">
        <v>83</v>
      </c>
      <c r="AP23" s="87"/>
      <c r="AQ23" s="87"/>
      <c r="AR23" s="87"/>
      <c r="AS23" s="78"/>
      <c r="AT23" s="78"/>
      <c r="AU23" s="78"/>
      <c r="AV23" s="78"/>
      <c r="AW23" s="78"/>
      <c r="AX23" s="78"/>
      <c r="AY23" s="370" t="s">
        <v>486</v>
      </c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2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78"/>
      <c r="EK23" s="78"/>
      <c r="EL23" s="78"/>
      <c r="EM23" s="78"/>
      <c r="EN23" s="78"/>
      <c r="EO23" s="78"/>
      <c r="EP23" s="78"/>
      <c r="EQ23" s="78"/>
      <c r="ER23" s="81"/>
      <c r="ES23" s="81"/>
      <c r="ET23" s="81"/>
      <c r="EU23" s="81"/>
      <c r="EV23" s="78"/>
      <c r="EW23" s="78"/>
      <c r="EX23" s="81" t="s">
        <v>124</v>
      </c>
      <c r="EY23" s="78"/>
      <c r="EZ23" s="367"/>
      <c r="FA23" s="368"/>
      <c r="FB23" s="368"/>
      <c r="FC23" s="368"/>
      <c r="FD23" s="368"/>
      <c r="FE23" s="368"/>
      <c r="FF23" s="368"/>
      <c r="FG23" s="368"/>
      <c r="FH23" s="368"/>
      <c r="FI23" s="368"/>
      <c r="FJ23" s="368"/>
      <c r="FK23" s="369"/>
    </row>
    <row r="24" spans="1:167" s="19" customFormat="1" ht="3" customHeight="1" thickBo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78"/>
      <c r="AT24" s="78"/>
      <c r="AU24" s="78"/>
      <c r="AV24" s="78"/>
      <c r="AW24" s="78"/>
      <c r="AX24" s="78"/>
      <c r="AY24" s="373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5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78"/>
      <c r="EK24" s="78"/>
      <c r="EL24" s="78"/>
      <c r="EM24" s="78"/>
      <c r="EN24" s="78"/>
      <c r="EO24" s="78"/>
      <c r="EP24" s="78"/>
      <c r="EQ24" s="78"/>
      <c r="ER24" s="81"/>
      <c r="ES24" s="81"/>
      <c r="ET24" s="81"/>
      <c r="EU24" s="81"/>
      <c r="EV24" s="78"/>
      <c r="EW24" s="78"/>
      <c r="EX24" s="81"/>
      <c r="EY24" s="78"/>
      <c r="EZ24" s="360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361"/>
    </row>
    <row r="25" spans="1:167" s="19" customFormat="1" ht="10.5" customHeight="1">
      <c r="A25" s="78" t="s">
        <v>125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78"/>
      <c r="AG25" s="78"/>
      <c r="AH25" s="78"/>
      <c r="AI25" s="78"/>
      <c r="AJ25" s="78"/>
      <c r="AK25" s="78"/>
      <c r="AL25" s="78"/>
      <c r="AM25" s="78"/>
      <c r="AN25" s="78"/>
      <c r="AO25" s="353" t="s">
        <v>220</v>
      </c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  <c r="DN25" s="353"/>
      <c r="DO25" s="353"/>
      <c r="DP25" s="353"/>
      <c r="DQ25" s="353"/>
      <c r="DR25" s="353"/>
      <c r="DS25" s="353"/>
      <c r="DT25" s="353"/>
      <c r="DU25" s="353"/>
      <c r="DV25" s="353"/>
      <c r="DW25" s="353"/>
      <c r="DX25" s="353"/>
      <c r="DY25" s="353"/>
      <c r="DZ25" s="353"/>
      <c r="EA25" s="353"/>
      <c r="EB25" s="353"/>
      <c r="EC25" s="353"/>
      <c r="ED25" s="353"/>
      <c r="EE25" s="353"/>
      <c r="EF25" s="353"/>
      <c r="EG25" s="353"/>
      <c r="EH25" s="353"/>
      <c r="EI25" s="353"/>
      <c r="EJ25" s="353"/>
      <c r="EK25" s="353"/>
      <c r="EL25" s="353"/>
      <c r="EM25" s="78"/>
      <c r="EN25" s="78"/>
      <c r="EO25" s="78"/>
      <c r="EP25" s="78"/>
      <c r="EQ25" s="78"/>
      <c r="ER25" s="81"/>
      <c r="ES25" s="81"/>
      <c r="ET25" s="81"/>
      <c r="EU25" s="81"/>
      <c r="EV25" s="78"/>
      <c r="EW25" s="78"/>
      <c r="EX25" s="86" t="s">
        <v>126</v>
      </c>
      <c r="EY25" s="78"/>
      <c r="EZ25" s="362" t="s">
        <v>217</v>
      </c>
      <c r="FA25" s="363"/>
      <c r="FB25" s="363"/>
      <c r="FC25" s="363"/>
      <c r="FD25" s="363"/>
      <c r="FE25" s="363"/>
      <c r="FF25" s="363"/>
      <c r="FG25" s="363"/>
      <c r="FH25" s="363"/>
      <c r="FI25" s="363"/>
      <c r="FJ25" s="363"/>
      <c r="FK25" s="364"/>
    </row>
    <row r="26" spans="1:167" s="19" customFormat="1" ht="10.5" customHeight="1">
      <c r="A26" s="78" t="s">
        <v>127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352" t="s">
        <v>221</v>
      </c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/>
      <c r="CY26" s="352"/>
      <c r="CZ26" s="352"/>
      <c r="DA26" s="352"/>
      <c r="DB26" s="352"/>
      <c r="DC26" s="352"/>
      <c r="DD26" s="352"/>
      <c r="DE26" s="352"/>
      <c r="DF26" s="352"/>
      <c r="DG26" s="352"/>
      <c r="DH26" s="352"/>
      <c r="DI26" s="352"/>
      <c r="DJ26" s="352"/>
      <c r="DK26" s="352"/>
      <c r="DL26" s="352"/>
      <c r="DM26" s="352"/>
      <c r="DN26" s="352"/>
      <c r="DO26" s="352"/>
      <c r="DP26" s="352"/>
      <c r="DQ26" s="352"/>
      <c r="DR26" s="352"/>
      <c r="DS26" s="352"/>
      <c r="DT26" s="352"/>
      <c r="DU26" s="352"/>
      <c r="DV26" s="352"/>
      <c r="DW26" s="352"/>
      <c r="DX26" s="352"/>
      <c r="DY26" s="352"/>
      <c r="DZ26" s="352"/>
      <c r="EA26" s="352"/>
      <c r="EB26" s="352"/>
      <c r="EC26" s="352"/>
      <c r="ED26" s="352"/>
      <c r="EE26" s="352"/>
      <c r="EF26" s="352"/>
      <c r="EG26" s="352"/>
      <c r="EH26" s="352"/>
      <c r="EI26" s="352"/>
      <c r="EJ26" s="352"/>
      <c r="EK26" s="352"/>
      <c r="EL26" s="352"/>
      <c r="EM26" s="78"/>
      <c r="EN26" s="78"/>
      <c r="EO26" s="78"/>
      <c r="EP26" s="78"/>
      <c r="EQ26" s="78"/>
      <c r="ER26" s="81"/>
      <c r="ES26" s="81"/>
      <c r="ET26" s="81"/>
      <c r="EU26" s="81"/>
      <c r="EV26" s="78"/>
      <c r="EW26" s="78"/>
      <c r="EX26" s="81"/>
      <c r="EY26" s="78"/>
      <c r="EZ26" s="354"/>
      <c r="FA26" s="355"/>
      <c r="FB26" s="355"/>
      <c r="FC26" s="355"/>
      <c r="FD26" s="355"/>
      <c r="FE26" s="355"/>
      <c r="FF26" s="355"/>
      <c r="FG26" s="355"/>
      <c r="FH26" s="355"/>
      <c r="FI26" s="355"/>
      <c r="FJ26" s="355"/>
      <c r="FK26" s="356"/>
    </row>
    <row r="27" spans="1:167" s="19" customFormat="1" ht="10.5" customHeight="1">
      <c r="A27" s="78" t="s">
        <v>128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  <c r="DN27" s="353"/>
      <c r="DO27" s="353"/>
      <c r="DP27" s="353"/>
      <c r="DQ27" s="353"/>
      <c r="DR27" s="353"/>
      <c r="DS27" s="353"/>
      <c r="DT27" s="353"/>
      <c r="DU27" s="353"/>
      <c r="DV27" s="353"/>
      <c r="DW27" s="353"/>
      <c r="DX27" s="353"/>
      <c r="DY27" s="353"/>
      <c r="DZ27" s="353"/>
      <c r="EA27" s="353"/>
      <c r="EB27" s="353"/>
      <c r="EC27" s="353"/>
      <c r="ED27" s="353"/>
      <c r="EE27" s="353"/>
      <c r="EF27" s="353"/>
      <c r="EG27" s="353"/>
      <c r="EH27" s="353"/>
      <c r="EI27" s="353"/>
      <c r="EJ27" s="353"/>
      <c r="EK27" s="353"/>
      <c r="EL27" s="353"/>
      <c r="EM27" s="78"/>
      <c r="EN27" s="78"/>
      <c r="EO27" s="78"/>
      <c r="EP27" s="78"/>
      <c r="EQ27" s="78"/>
      <c r="ER27" s="81"/>
      <c r="ES27" s="81"/>
      <c r="ET27" s="81"/>
      <c r="EU27" s="81"/>
      <c r="EV27" s="78"/>
      <c r="EW27" s="78"/>
      <c r="EX27" s="81" t="s">
        <v>129</v>
      </c>
      <c r="EY27" s="78"/>
      <c r="EZ27" s="357" t="s">
        <v>218</v>
      </c>
      <c r="FA27" s="358"/>
      <c r="FB27" s="358"/>
      <c r="FC27" s="358"/>
      <c r="FD27" s="358"/>
      <c r="FE27" s="358"/>
      <c r="FF27" s="358"/>
      <c r="FG27" s="358"/>
      <c r="FH27" s="358"/>
      <c r="FI27" s="358"/>
      <c r="FJ27" s="358"/>
      <c r="FK27" s="359"/>
    </row>
    <row r="28" spans="1:167" s="19" customFormat="1" ht="10.5" customHeight="1">
      <c r="A28" s="78" t="s">
        <v>127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352" t="s">
        <v>222</v>
      </c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2"/>
      <c r="BZ28" s="352"/>
      <c r="CA28" s="352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2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352"/>
      <c r="DA28" s="352"/>
      <c r="DB28" s="352"/>
      <c r="DC28" s="352"/>
      <c r="DD28" s="352"/>
      <c r="DE28" s="352"/>
      <c r="DF28" s="352"/>
      <c r="DG28" s="352"/>
      <c r="DH28" s="352"/>
      <c r="DI28" s="352"/>
      <c r="DJ28" s="352"/>
      <c r="DK28" s="352"/>
      <c r="DL28" s="352"/>
      <c r="DM28" s="352"/>
      <c r="DN28" s="352"/>
      <c r="DO28" s="352"/>
      <c r="DP28" s="352"/>
      <c r="DQ28" s="352"/>
      <c r="DR28" s="352"/>
      <c r="DS28" s="352"/>
      <c r="DT28" s="352"/>
      <c r="DU28" s="352"/>
      <c r="DV28" s="352"/>
      <c r="DW28" s="352"/>
      <c r="DX28" s="352"/>
      <c r="DY28" s="352"/>
      <c r="DZ28" s="352"/>
      <c r="EA28" s="352"/>
      <c r="EB28" s="352"/>
      <c r="EC28" s="352"/>
      <c r="ED28" s="352"/>
      <c r="EE28" s="352"/>
      <c r="EF28" s="352"/>
      <c r="EG28" s="352"/>
      <c r="EH28" s="352"/>
      <c r="EI28" s="352"/>
      <c r="EJ28" s="352"/>
      <c r="EK28" s="352"/>
      <c r="EL28" s="352"/>
      <c r="EM28" s="78"/>
      <c r="EN28" s="85"/>
      <c r="EO28" s="85"/>
      <c r="EP28" s="85"/>
      <c r="EQ28" s="85"/>
      <c r="ER28" s="86"/>
      <c r="ES28" s="86"/>
      <c r="ET28" s="86"/>
      <c r="EU28" s="86"/>
      <c r="EV28" s="78"/>
      <c r="EW28" s="85"/>
      <c r="EX28" s="78"/>
      <c r="EY28" s="78"/>
      <c r="EZ28" s="354"/>
      <c r="FA28" s="355"/>
      <c r="FB28" s="355"/>
      <c r="FC28" s="355"/>
      <c r="FD28" s="355"/>
      <c r="FE28" s="355"/>
      <c r="FF28" s="355"/>
      <c r="FG28" s="355"/>
      <c r="FH28" s="355"/>
      <c r="FI28" s="355"/>
      <c r="FJ28" s="355"/>
      <c r="FK28" s="356"/>
    </row>
    <row r="29" spans="1:167" s="19" customFormat="1" ht="10.5" customHeight="1">
      <c r="A29" s="78" t="s">
        <v>130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3"/>
      <c r="BQ29" s="353"/>
      <c r="BR29" s="353"/>
      <c r="BS29" s="353"/>
      <c r="BT29" s="353"/>
      <c r="BU29" s="353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3"/>
      <c r="DN29" s="353"/>
      <c r="DO29" s="353"/>
      <c r="DP29" s="353"/>
      <c r="DQ29" s="353"/>
      <c r="DR29" s="353"/>
      <c r="DS29" s="353"/>
      <c r="DT29" s="353"/>
      <c r="DU29" s="353"/>
      <c r="DV29" s="353"/>
      <c r="DW29" s="353"/>
      <c r="DX29" s="353"/>
      <c r="DY29" s="353"/>
      <c r="DZ29" s="353"/>
      <c r="EA29" s="353"/>
      <c r="EB29" s="353"/>
      <c r="EC29" s="353"/>
      <c r="ED29" s="353"/>
      <c r="EE29" s="353"/>
      <c r="EF29" s="353"/>
      <c r="EG29" s="353"/>
      <c r="EH29" s="353"/>
      <c r="EI29" s="353"/>
      <c r="EJ29" s="353"/>
      <c r="EK29" s="353"/>
      <c r="EL29" s="353"/>
      <c r="EM29" s="78"/>
      <c r="EN29" s="85"/>
      <c r="EO29" s="85"/>
      <c r="EP29" s="85"/>
      <c r="EQ29" s="85"/>
      <c r="ER29" s="86"/>
      <c r="ES29" s="86"/>
      <c r="ET29" s="86"/>
      <c r="EU29" s="86"/>
      <c r="EV29" s="78"/>
      <c r="EW29" s="85"/>
      <c r="EX29" s="81" t="s">
        <v>93</v>
      </c>
      <c r="EY29" s="78"/>
      <c r="EZ29" s="360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361"/>
    </row>
    <row r="30" spans="1:167" s="19" customFormat="1" ht="10.5" customHeight="1">
      <c r="A30" s="78" t="s">
        <v>131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5"/>
      <c r="EK30" s="85"/>
      <c r="EL30" s="85"/>
      <c r="EM30" s="85"/>
      <c r="EN30" s="85"/>
      <c r="EO30" s="85"/>
      <c r="EP30" s="85"/>
      <c r="EQ30" s="85"/>
      <c r="ER30" s="86"/>
      <c r="ES30" s="86"/>
      <c r="ET30" s="86"/>
      <c r="EU30" s="86"/>
      <c r="EV30" s="78"/>
      <c r="EW30" s="85"/>
      <c r="EX30" s="81" t="s">
        <v>94</v>
      </c>
      <c r="EY30" s="78"/>
      <c r="EZ30" s="357" t="s">
        <v>219</v>
      </c>
      <c r="FA30" s="358"/>
      <c r="FB30" s="358"/>
      <c r="FC30" s="358"/>
      <c r="FD30" s="358"/>
      <c r="FE30" s="358"/>
      <c r="FF30" s="358"/>
      <c r="FG30" s="358"/>
      <c r="FH30" s="358"/>
      <c r="FI30" s="358"/>
      <c r="FJ30" s="358"/>
      <c r="FK30" s="359"/>
    </row>
    <row r="31" spans="1:167" s="19" customFormat="1" ht="10.5" customHeight="1" thickBo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76" t="s">
        <v>223</v>
      </c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5"/>
      <c r="EK31" s="85"/>
      <c r="EL31" s="85"/>
      <c r="EM31" s="85"/>
      <c r="EN31" s="85"/>
      <c r="EO31" s="85"/>
      <c r="EP31" s="85"/>
      <c r="EQ31" s="85"/>
      <c r="ER31" s="86"/>
      <c r="ES31" s="86"/>
      <c r="ET31" s="86"/>
      <c r="EU31" s="86"/>
      <c r="EV31" s="78"/>
      <c r="EW31" s="85"/>
      <c r="EX31" s="81" t="s">
        <v>132</v>
      </c>
      <c r="EY31" s="78"/>
      <c r="EZ31" s="329"/>
      <c r="FA31" s="330"/>
      <c r="FB31" s="330"/>
      <c r="FC31" s="330"/>
      <c r="FD31" s="330"/>
      <c r="FE31" s="330"/>
      <c r="FF31" s="330"/>
      <c r="FG31" s="330"/>
      <c r="FH31" s="330"/>
      <c r="FI31" s="330"/>
      <c r="FJ31" s="330"/>
      <c r="FK31" s="331"/>
    </row>
    <row r="32" spans="1:167" s="17" customFormat="1" ht="7.5" customHeight="1" thickBo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289" t="s">
        <v>133</v>
      </c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1"/>
      <c r="EK32" s="91"/>
      <c r="EL32" s="91"/>
      <c r="EM32" s="91"/>
      <c r="EN32" s="91"/>
      <c r="EO32" s="91"/>
      <c r="EP32" s="91"/>
      <c r="EQ32" s="91"/>
      <c r="ER32" s="92"/>
      <c r="ES32" s="92"/>
      <c r="ET32" s="92"/>
      <c r="EU32" s="92"/>
      <c r="EV32" s="76"/>
      <c r="EW32" s="91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</row>
    <row r="33" spans="1:167" s="19" customFormat="1" ht="12" customHeight="1" thickBo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94"/>
      <c r="AY33" s="94"/>
      <c r="AZ33" s="94"/>
      <c r="BA33" s="94"/>
      <c r="BB33" s="94"/>
      <c r="BC33" s="78"/>
      <c r="BD33" s="78"/>
      <c r="BE33" s="78"/>
      <c r="BF33" s="78"/>
      <c r="BG33" s="78"/>
      <c r="BH33" s="78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78"/>
      <c r="BX33" s="78"/>
      <c r="BY33" s="78"/>
      <c r="BZ33" s="78"/>
      <c r="CA33" s="78"/>
      <c r="CB33" s="89"/>
      <c r="CC33" s="89"/>
      <c r="CD33" s="89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78"/>
      <c r="EI33" s="89"/>
      <c r="EJ33" s="78"/>
      <c r="EK33" s="78"/>
      <c r="EL33" s="86" t="s">
        <v>37</v>
      </c>
      <c r="EM33" s="78"/>
      <c r="EN33" s="332">
        <v>0</v>
      </c>
      <c r="EO33" s="333"/>
      <c r="EP33" s="333"/>
      <c r="EQ33" s="333"/>
      <c r="ER33" s="333"/>
      <c r="ES33" s="333"/>
      <c r="ET33" s="333"/>
      <c r="EU33" s="333"/>
      <c r="EV33" s="333"/>
      <c r="EW33" s="333"/>
      <c r="EX33" s="333"/>
      <c r="EY33" s="333"/>
      <c r="EZ33" s="333"/>
      <c r="FA33" s="333"/>
      <c r="FB33" s="333"/>
      <c r="FC33" s="333"/>
      <c r="FD33" s="333"/>
      <c r="FE33" s="333"/>
      <c r="FF33" s="333"/>
      <c r="FG33" s="333"/>
      <c r="FH33" s="333"/>
      <c r="FI33" s="333"/>
      <c r="FJ33" s="333"/>
      <c r="FK33" s="334"/>
    </row>
    <row r="34" spans="1:167" s="19" customFormat="1" ht="4.5" customHeight="1" hidden="1">
      <c r="A34" s="8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5"/>
      <c r="EK34" s="85"/>
      <c r="EL34" s="85"/>
      <c r="EM34" s="85"/>
      <c r="EN34" s="85"/>
      <c r="EO34" s="85"/>
      <c r="EP34" s="85"/>
      <c r="EQ34" s="85"/>
      <c r="ER34" s="86"/>
      <c r="ES34" s="86"/>
      <c r="ET34" s="86"/>
      <c r="EU34" s="86"/>
      <c r="EV34" s="78"/>
      <c r="EW34" s="8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</row>
    <row r="35" spans="1:167" s="19" customFormat="1" ht="10.5" customHeight="1">
      <c r="A35" s="335" t="s">
        <v>72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7" t="s">
        <v>134</v>
      </c>
      <c r="AF35" s="336"/>
      <c r="AG35" s="336"/>
      <c r="AH35" s="336"/>
      <c r="AI35" s="336"/>
      <c r="AJ35" s="336"/>
      <c r="AK35" s="336"/>
      <c r="AL35" s="336"/>
      <c r="AM35" s="336"/>
      <c r="AN35" s="336"/>
      <c r="AO35" s="338" t="s">
        <v>135</v>
      </c>
      <c r="AP35" s="339"/>
      <c r="AQ35" s="339"/>
      <c r="AR35" s="339"/>
      <c r="AS35" s="339"/>
      <c r="AT35" s="339"/>
      <c r="AU35" s="339"/>
      <c r="AV35" s="339"/>
      <c r="AW35" s="339"/>
      <c r="AX35" s="339"/>
      <c r="AY35" s="337" t="s">
        <v>73</v>
      </c>
      <c r="AZ35" s="336"/>
      <c r="BA35" s="336"/>
      <c r="BB35" s="336"/>
      <c r="BC35" s="336"/>
      <c r="BD35" s="336"/>
      <c r="BE35" s="336"/>
      <c r="BF35" s="336"/>
      <c r="BG35" s="336"/>
      <c r="BH35" s="336"/>
      <c r="BI35" s="340" t="s">
        <v>136</v>
      </c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2"/>
      <c r="CN35" s="343" t="s">
        <v>74</v>
      </c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4"/>
      <c r="DM35" s="344"/>
      <c r="DN35" s="344"/>
      <c r="DO35" s="345"/>
      <c r="DP35" s="318" t="s">
        <v>75</v>
      </c>
      <c r="DQ35" s="319"/>
      <c r="DR35" s="319"/>
      <c r="DS35" s="319"/>
      <c r="DT35" s="319"/>
      <c r="DU35" s="319"/>
      <c r="DV35" s="319"/>
      <c r="DW35" s="319"/>
      <c r="DX35" s="319"/>
      <c r="DY35" s="319"/>
      <c r="DZ35" s="319"/>
      <c r="EA35" s="319"/>
      <c r="EB35" s="319"/>
      <c r="EC35" s="319"/>
      <c r="ED35" s="319"/>
      <c r="EE35" s="319"/>
      <c r="EF35" s="319"/>
      <c r="EG35" s="319"/>
      <c r="EH35" s="319"/>
      <c r="EI35" s="319"/>
      <c r="EJ35" s="319"/>
      <c r="EK35" s="319"/>
      <c r="EL35" s="319"/>
      <c r="EM35" s="319"/>
      <c r="EN35" s="319"/>
      <c r="EO35" s="319"/>
      <c r="EP35" s="319"/>
      <c r="EQ35" s="319"/>
      <c r="ER35" s="319"/>
      <c r="ES35" s="319"/>
      <c r="ET35" s="319"/>
      <c r="EU35" s="319"/>
      <c r="EV35" s="319"/>
      <c r="EW35" s="319"/>
      <c r="EX35" s="319"/>
      <c r="EY35" s="319"/>
      <c r="EZ35" s="319"/>
      <c r="FA35" s="319"/>
      <c r="FB35" s="319"/>
      <c r="FC35" s="319"/>
      <c r="FD35" s="319"/>
      <c r="FE35" s="319"/>
      <c r="FF35" s="319"/>
      <c r="FG35" s="319"/>
      <c r="FH35" s="319"/>
      <c r="FI35" s="319"/>
      <c r="FJ35" s="319"/>
      <c r="FK35" s="319"/>
    </row>
    <row r="36" spans="1:167" s="19" customFormat="1" ht="10.5" customHeight="1">
      <c r="A36" s="335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7"/>
      <c r="AF36" s="336"/>
      <c r="AG36" s="336"/>
      <c r="AH36" s="336"/>
      <c r="AI36" s="336"/>
      <c r="AJ36" s="336"/>
      <c r="AK36" s="336"/>
      <c r="AL36" s="336"/>
      <c r="AM36" s="336"/>
      <c r="AN36" s="336"/>
      <c r="AO36" s="338"/>
      <c r="AP36" s="339"/>
      <c r="AQ36" s="339"/>
      <c r="AR36" s="339"/>
      <c r="AS36" s="339"/>
      <c r="AT36" s="339"/>
      <c r="AU36" s="339"/>
      <c r="AV36" s="339"/>
      <c r="AW36" s="339"/>
      <c r="AX36" s="339"/>
      <c r="AY36" s="337"/>
      <c r="AZ36" s="336"/>
      <c r="BA36" s="336"/>
      <c r="BB36" s="336"/>
      <c r="BC36" s="336"/>
      <c r="BD36" s="336"/>
      <c r="BE36" s="336"/>
      <c r="BF36" s="336"/>
      <c r="BG36" s="336"/>
      <c r="BH36" s="336"/>
      <c r="BI36" s="324" t="s">
        <v>137</v>
      </c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6"/>
      <c r="CN36" s="346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7"/>
      <c r="DG36" s="347"/>
      <c r="DH36" s="347"/>
      <c r="DI36" s="347"/>
      <c r="DJ36" s="347"/>
      <c r="DK36" s="347"/>
      <c r="DL36" s="347"/>
      <c r="DM36" s="347"/>
      <c r="DN36" s="347"/>
      <c r="DO36" s="348"/>
      <c r="DP36" s="320"/>
      <c r="DQ36" s="321"/>
      <c r="DR36" s="321"/>
      <c r="DS36" s="321"/>
      <c r="DT36" s="321"/>
      <c r="DU36" s="321"/>
      <c r="DV36" s="321"/>
      <c r="DW36" s="321"/>
      <c r="DX36" s="321"/>
      <c r="DY36" s="321"/>
      <c r="DZ36" s="321"/>
      <c r="EA36" s="321"/>
      <c r="EB36" s="321"/>
      <c r="EC36" s="321"/>
      <c r="ED36" s="321"/>
      <c r="EE36" s="321"/>
      <c r="EF36" s="321"/>
      <c r="EG36" s="321"/>
      <c r="EH36" s="321"/>
      <c r="EI36" s="321"/>
      <c r="EJ36" s="321"/>
      <c r="EK36" s="321"/>
      <c r="EL36" s="321"/>
      <c r="EM36" s="321"/>
      <c r="EN36" s="321"/>
      <c r="EO36" s="321"/>
      <c r="EP36" s="321"/>
      <c r="EQ36" s="321"/>
      <c r="ER36" s="321"/>
      <c r="ES36" s="321"/>
      <c r="ET36" s="321"/>
      <c r="EU36" s="321"/>
      <c r="EV36" s="321"/>
      <c r="EW36" s="321"/>
      <c r="EX36" s="321"/>
      <c r="EY36" s="321"/>
      <c r="EZ36" s="321"/>
      <c r="FA36" s="321"/>
      <c r="FB36" s="321"/>
      <c r="FC36" s="321"/>
      <c r="FD36" s="321"/>
      <c r="FE36" s="321"/>
      <c r="FF36" s="321"/>
      <c r="FG36" s="321"/>
      <c r="FH36" s="321"/>
      <c r="FI36" s="321"/>
      <c r="FJ36" s="321"/>
      <c r="FK36" s="321"/>
    </row>
    <row r="37" spans="1:167" s="23" customFormat="1" ht="10.5" customHeight="1">
      <c r="A37" s="335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96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81" t="s">
        <v>138</v>
      </c>
      <c r="CB37" s="273"/>
      <c r="CC37" s="273"/>
      <c r="CD37" s="273"/>
      <c r="CE37" s="78" t="s">
        <v>91</v>
      </c>
      <c r="CF37" s="78"/>
      <c r="CG37" s="78"/>
      <c r="CH37" s="78"/>
      <c r="CI37" s="78"/>
      <c r="CJ37" s="78"/>
      <c r="CK37" s="78"/>
      <c r="CL37" s="78"/>
      <c r="CM37" s="97"/>
      <c r="CN37" s="346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7"/>
      <c r="DM37" s="347"/>
      <c r="DN37" s="347"/>
      <c r="DO37" s="348"/>
      <c r="DP37" s="320"/>
      <c r="DQ37" s="321"/>
      <c r="DR37" s="321"/>
      <c r="DS37" s="321"/>
      <c r="DT37" s="321"/>
      <c r="DU37" s="321"/>
      <c r="DV37" s="321"/>
      <c r="DW37" s="321"/>
      <c r="DX37" s="321"/>
      <c r="DY37" s="321"/>
      <c r="DZ37" s="321"/>
      <c r="EA37" s="321"/>
      <c r="EB37" s="321"/>
      <c r="EC37" s="321"/>
      <c r="ED37" s="321"/>
      <c r="EE37" s="321"/>
      <c r="EF37" s="321"/>
      <c r="EG37" s="321"/>
      <c r="EH37" s="321"/>
      <c r="EI37" s="321"/>
      <c r="EJ37" s="321"/>
      <c r="EK37" s="321"/>
      <c r="EL37" s="321"/>
      <c r="EM37" s="321"/>
      <c r="EN37" s="321"/>
      <c r="EO37" s="321"/>
      <c r="EP37" s="321"/>
      <c r="EQ37" s="321"/>
      <c r="ER37" s="321"/>
      <c r="ES37" s="321"/>
      <c r="ET37" s="321"/>
      <c r="EU37" s="321"/>
      <c r="EV37" s="321"/>
      <c r="EW37" s="321"/>
      <c r="EX37" s="321"/>
      <c r="EY37" s="321"/>
      <c r="EZ37" s="321"/>
      <c r="FA37" s="321"/>
      <c r="FB37" s="321"/>
      <c r="FC37" s="321"/>
      <c r="FD37" s="321"/>
      <c r="FE37" s="321"/>
      <c r="FF37" s="321"/>
      <c r="FG37" s="321"/>
      <c r="FH37" s="321"/>
      <c r="FI37" s="321"/>
      <c r="FJ37" s="321"/>
      <c r="FK37" s="321"/>
    </row>
    <row r="38" spans="1:167" s="23" customFormat="1" ht="3" customHeight="1">
      <c r="A38" s="335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98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100"/>
      <c r="CN38" s="349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  <c r="DG38" s="350"/>
      <c r="DH38" s="350"/>
      <c r="DI38" s="350"/>
      <c r="DJ38" s="350"/>
      <c r="DK38" s="350"/>
      <c r="DL38" s="350"/>
      <c r="DM38" s="350"/>
      <c r="DN38" s="350"/>
      <c r="DO38" s="351"/>
      <c r="DP38" s="322"/>
      <c r="DQ38" s="323"/>
      <c r="DR38" s="323"/>
      <c r="DS38" s="323"/>
      <c r="DT38" s="323"/>
      <c r="DU38" s="323"/>
      <c r="DV38" s="323"/>
      <c r="DW38" s="323"/>
      <c r="DX38" s="323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323"/>
      <c r="EO38" s="323"/>
      <c r="EP38" s="323"/>
      <c r="EQ38" s="323"/>
      <c r="ER38" s="323"/>
      <c r="ES38" s="323"/>
      <c r="ET38" s="323"/>
      <c r="EU38" s="323"/>
      <c r="EV38" s="323"/>
      <c r="EW38" s="323"/>
      <c r="EX38" s="323"/>
      <c r="EY38" s="323"/>
      <c r="EZ38" s="323"/>
      <c r="FA38" s="323"/>
      <c r="FB38" s="323"/>
      <c r="FC38" s="323"/>
      <c r="FD38" s="323"/>
      <c r="FE38" s="323"/>
      <c r="FF38" s="323"/>
      <c r="FG38" s="323"/>
      <c r="FH38" s="323"/>
      <c r="FI38" s="323"/>
      <c r="FJ38" s="323"/>
      <c r="FK38" s="323"/>
    </row>
    <row r="39" spans="1:167" s="23" customFormat="1" ht="6" customHeight="1">
      <c r="A39" s="335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16" t="s">
        <v>76</v>
      </c>
      <c r="BJ39" s="316"/>
      <c r="BK39" s="316"/>
      <c r="BL39" s="316"/>
      <c r="BM39" s="316"/>
      <c r="BN39" s="316"/>
      <c r="BO39" s="316"/>
      <c r="BP39" s="316"/>
      <c r="BQ39" s="316"/>
      <c r="BR39" s="316"/>
      <c r="BS39" s="316" t="s">
        <v>77</v>
      </c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316"/>
      <c r="CL39" s="316"/>
      <c r="CM39" s="316"/>
      <c r="CN39" s="327" t="s">
        <v>76</v>
      </c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15"/>
      <c r="DB39" s="327" t="s">
        <v>77</v>
      </c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15"/>
      <c r="DP39" s="316" t="s">
        <v>78</v>
      </c>
      <c r="DQ39" s="316"/>
      <c r="DR39" s="316"/>
      <c r="DS39" s="316"/>
      <c r="DT39" s="316"/>
      <c r="DU39" s="316"/>
      <c r="DV39" s="316"/>
      <c r="DW39" s="316"/>
      <c r="DX39" s="316"/>
      <c r="DY39" s="316"/>
      <c r="DZ39" s="316"/>
      <c r="EA39" s="316"/>
      <c r="EB39" s="316"/>
      <c r="EC39" s="316"/>
      <c r="ED39" s="316"/>
      <c r="EE39" s="316"/>
      <c r="EF39" s="316"/>
      <c r="EG39" s="316"/>
      <c r="EH39" s="316"/>
      <c r="EI39" s="316"/>
      <c r="EJ39" s="316"/>
      <c r="EK39" s="316"/>
      <c r="EL39" s="316"/>
      <c r="EM39" s="316"/>
      <c r="EN39" s="316" t="s">
        <v>79</v>
      </c>
      <c r="EO39" s="316"/>
      <c r="EP39" s="316"/>
      <c r="EQ39" s="316"/>
      <c r="ER39" s="316"/>
      <c r="ES39" s="316"/>
      <c r="ET39" s="316"/>
      <c r="EU39" s="316"/>
      <c r="EV39" s="316"/>
      <c r="EW39" s="316"/>
      <c r="EX39" s="316"/>
      <c r="EY39" s="316"/>
      <c r="EZ39" s="316"/>
      <c r="FA39" s="316"/>
      <c r="FB39" s="316"/>
      <c r="FC39" s="316"/>
      <c r="FD39" s="316"/>
      <c r="FE39" s="316"/>
      <c r="FF39" s="316"/>
      <c r="FG39" s="316"/>
      <c r="FH39" s="316"/>
      <c r="FI39" s="316"/>
      <c r="FJ39" s="316"/>
      <c r="FK39" s="327"/>
    </row>
    <row r="40" spans="1:167" s="19" customFormat="1" ht="10.5" customHeight="1" thickBot="1">
      <c r="A40" s="315">
        <v>1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7">
        <v>2</v>
      </c>
      <c r="AF40" s="317"/>
      <c r="AG40" s="317"/>
      <c r="AH40" s="317"/>
      <c r="AI40" s="317"/>
      <c r="AJ40" s="317"/>
      <c r="AK40" s="317"/>
      <c r="AL40" s="317"/>
      <c r="AM40" s="317"/>
      <c r="AN40" s="317"/>
      <c r="AO40" s="317">
        <v>3</v>
      </c>
      <c r="AP40" s="317"/>
      <c r="AQ40" s="317"/>
      <c r="AR40" s="317"/>
      <c r="AS40" s="317"/>
      <c r="AT40" s="317"/>
      <c r="AU40" s="317"/>
      <c r="AV40" s="317"/>
      <c r="AW40" s="317"/>
      <c r="AX40" s="317"/>
      <c r="AY40" s="317">
        <v>4</v>
      </c>
      <c r="AZ40" s="317"/>
      <c r="BA40" s="317"/>
      <c r="BB40" s="317"/>
      <c r="BC40" s="317"/>
      <c r="BD40" s="317"/>
      <c r="BE40" s="317"/>
      <c r="BF40" s="317"/>
      <c r="BG40" s="317"/>
      <c r="BH40" s="317"/>
      <c r="BI40" s="308">
        <v>5</v>
      </c>
      <c r="BJ40" s="308"/>
      <c r="BK40" s="308"/>
      <c r="BL40" s="308"/>
      <c r="BM40" s="308"/>
      <c r="BN40" s="308"/>
      <c r="BO40" s="308"/>
      <c r="BP40" s="308"/>
      <c r="BQ40" s="308"/>
      <c r="BR40" s="308"/>
      <c r="BS40" s="317">
        <v>6</v>
      </c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08">
        <v>7</v>
      </c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>
        <v>8</v>
      </c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>
        <v>9</v>
      </c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8"/>
      <c r="EL40" s="308"/>
      <c r="EM40" s="308"/>
      <c r="EN40" s="308">
        <v>10</v>
      </c>
      <c r="EO40" s="308"/>
      <c r="EP40" s="308"/>
      <c r="EQ40" s="308"/>
      <c r="ER40" s="308"/>
      <c r="ES40" s="308"/>
      <c r="ET40" s="308"/>
      <c r="EU40" s="308"/>
      <c r="EV40" s="308"/>
      <c r="EW40" s="308"/>
      <c r="EX40" s="308"/>
      <c r="EY40" s="308"/>
      <c r="EZ40" s="308"/>
      <c r="FA40" s="308"/>
      <c r="FB40" s="308"/>
      <c r="FC40" s="308"/>
      <c r="FD40" s="308"/>
      <c r="FE40" s="308"/>
      <c r="FF40" s="308"/>
      <c r="FG40" s="308"/>
      <c r="FH40" s="308"/>
      <c r="FI40" s="308"/>
      <c r="FJ40" s="308"/>
      <c r="FK40" s="309"/>
    </row>
    <row r="41" spans="1:167" s="19" customFormat="1" ht="45" customHeight="1">
      <c r="A41" s="310" t="s">
        <v>487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2"/>
      <c r="AE41" s="313" t="s">
        <v>488</v>
      </c>
      <c r="AF41" s="301"/>
      <c r="AG41" s="301"/>
      <c r="AH41" s="301"/>
      <c r="AI41" s="301"/>
      <c r="AJ41" s="301"/>
      <c r="AK41" s="301"/>
      <c r="AL41" s="301"/>
      <c r="AM41" s="301"/>
      <c r="AN41" s="301"/>
      <c r="AO41" s="314" t="s">
        <v>489</v>
      </c>
      <c r="AP41" s="314"/>
      <c r="AQ41" s="314"/>
      <c r="AR41" s="314"/>
      <c r="AS41" s="314"/>
      <c r="AT41" s="314"/>
      <c r="AU41" s="314"/>
      <c r="AV41" s="314"/>
      <c r="AW41" s="314"/>
      <c r="AX41" s="314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2"/>
      <c r="BT41" s="302"/>
      <c r="BU41" s="302"/>
      <c r="BV41" s="302"/>
      <c r="BW41" s="302"/>
      <c r="BX41" s="302"/>
      <c r="BY41" s="302"/>
      <c r="BZ41" s="302"/>
      <c r="CA41" s="302"/>
      <c r="CB41" s="302"/>
      <c r="CC41" s="302"/>
      <c r="CD41" s="302"/>
      <c r="CE41" s="302"/>
      <c r="CF41" s="302"/>
      <c r="CG41" s="302"/>
      <c r="CH41" s="302"/>
      <c r="CI41" s="302"/>
      <c r="CJ41" s="302"/>
      <c r="CK41" s="302"/>
      <c r="CL41" s="302"/>
      <c r="CM41" s="302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2"/>
      <c r="DC41" s="302"/>
      <c r="DD41" s="302"/>
      <c r="DE41" s="302"/>
      <c r="DF41" s="302"/>
      <c r="DG41" s="302"/>
      <c r="DH41" s="302"/>
      <c r="DI41" s="302"/>
      <c r="DJ41" s="302"/>
      <c r="DK41" s="302"/>
      <c r="DL41" s="302"/>
      <c r="DM41" s="302"/>
      <c r="DN41" s="302"/>
      <c r="DO41" s="302"/>
      <c r="DP41" s="302">
        <v>57600</v>
      </c>
      <c r="DQ41" s="302"/>
      <c r="DR41" s="302"/>
      <c r="DS41" s="302"/>
      <c r="DT41" s="302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302"/>
      <c r="EF41" s="302"/>
      <c r="EG41" s="302"/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02"/>
      <c r="EU41" s="302"/>
      <c r="EV41" s="302"/>
      <c r="EW41" s="302"/>
      <c r="EX41" s="302"/>
      <c r="EY41" s="302"/>
      <c r="EZ41" s="302"/>
      <c r="FA41" s="302"/>
      <c r="FB41" s="302"/>
      <c r="FC41" s="302"/>
      <c r="FD41" s="302"/>
      <c r="FE41" s="302"/>
      <c r="FF41" s="302"/>
      <c r="FG41" s="302"/>
      <c r="FH41" s="302"/>
      <c r="FI41" s="302"/>
      <c r="FJ41" s="302"/>
      <c r="FK41" s="303"/>
    </row>
    <row r="42" spans="1:167" s="19" customFormat="1" ht="11.25" customHeight="1" thickBot="1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5"/>
      <c r="AE42" s="306"/>
      <c r="AF42" s="297"/>
      <c r="AG42" s="297"/>
      <c r="AH42" s="297"/>
      <c r="AI42" s="297"/>
      <c r="AJ42" s="297"/>
      <c r="AK42" s="297"/>
      <c r="AL42" s="297"/>
      <c r="AM42" s="297"/>
      <c r="AN42" s="29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  <c r="EO42" s="292"/>
      <c r="EP42" s="292"/>
      <c r="EQ42" s="292"/>
      <c r="ER42" s="292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2"/>
      <c r="FI42" s="292"/>
      <c r="FJ42" s="292"/>
      <c r="FK42" s="293"/>
    </row>
    <row r="43" spans="1:167" s="22" customFormat="1" ht="12" customHeight="1" thickBo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6" t="s">
        <v>80</v>
      </c>
      <c r="BR43" s="85"/>
      <c r="BS43" s="294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295"/>
      <c r="CK43" s="295"/>
      <c r="CL43" s="295"/>
      <c r="CM43" s="296"/>
      <c r="CN43" s="297" t="s">
        <v>139</v>
      </c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  <c r="DB43" s="298"/>
      <c r="DC43" s="298"/>
      <c r="DD43" s="298"/>
      <c r="DE43" s="298"/>
      <c r="DF43" s="298"/>
      <c r="DG43" s="298"/>
      <c r="DH43" s="298"/>
      <c r="DI43" s="298"/>
      <c r="DJ43" s="298"/>
      <c r="DK43" s="298"/>
      <c r="DL43" s="298"/>
      <c r="DM43" s="298"/>
      <c r="DN43" s="298"/>
      <c r="DO43" s="298"/>
      <c r="DP43" s="299">
        <v>57600</v>
      </c>
      <c r="DQ43" s="299"/>
      <c r="DR43" s="299"/>
      <c r="DS43" s="299"/>
      <c r="DT43" s="299"/>
      <c r="DU43" s="299"/>
      <c r="DV43" s="299"/>
      <c r="DW43" s="299"/>
      <c r="DX43" s="299"/>
      <c r="DY43" s="299"/>
      <c r="DZ43" s="299"/>
      <c r="EA43" s="299"/>
      <c r="EB43" s="299"/>
      <c r="EC43" s="299"/>
      <c r="ED43" s="299"/>
      <c r="EE43" s="299"/>
      <c r="EF43" s="299"/>
      <c r="EG43" s="299"/>
      <c r="EH43" s="299"/>
      <c r="EI43" s="299"/>
      <c r="EJ43" s="299"/>
      <c r="EK43" s="299"/>
      <c r="EL43" s="299"/>
      <c r="EM43" s="299"/>
      <c r="EN43" s="299"/>
      <c r="EO43" s="299"/>
      <c r="EP43" s="299"/>
      <c r="EQ43" s="299"/>
      <c r="ER43" s="299"/>
      <c r="ES43" s="299"/>
      <c r="ET43" s="299"/>
      <c r="EU43" s="299"/>
      <c r="EV43" s="299"/>
      <c r="EW43" s="299"/>
      <c r="EX43" s="299"/>
      <c r="EY43" s="299"/>
      <c r="EZ43" s="299"/>
      <c r="FA43" s="299"/>
      <c r="FB43" s="299"/>
      <c r="FC43" s="299"/>
      <c r="FD43" s="299"/>
      <c r="FE43" s="299"/>
      <c r="FF43" s="299"/>
      <c r="FG43" s="299"/>
      <c r="FH43" s="299"/>
      <c r="FI43" s="299"/>
      <c r="FJ43" s="299"/>
      <c r="FK43" s="300"/>
    </row>
    <row r="44" spans="1:167" ht="8.25" customHeight="1" hidden="1" thickBo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</row>
    <row r="45" spans="1:167" s="19" customFormat="1" ht="0.7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81"/>
      <c r="EU45" s="81"/>
      <c r="EV45" s="78"/>
      <c r="EW45" s="78"/>
      <c r="EX45" s="81" t="s">
        <v>140</v>
      </c>
      <c r="EY45" s="78"/>
      <c r="EZ45" s="283"/>
      <c r="FA45" s="284"/>
      <c r="FB45" s="284"/>
      <c r="FC45" s="284"/>
      <c r="FD45" s="284"/>
      <c r="FE45" s="284"/>
      <c r="FF45" s="284"/>
      <c r="FG45" s="284"/>
      <c r="FH45" s="284"/>
      <c r="FI45" s="284"/>
      <c r="FJ45" s="284"/>
      <c r="FK45" s="285"/>
    </row>
    <row r="46" spans="1:167" s="19" customFormat="1" ht="10.5" customHeight="1" thickBot="1">
      <c r="A46" s="78" t="s">
        <v>141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78"/>
      <c r="AH46" s="276" t="s">
        <v>224</v>
      </c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81"/>
      <c r="EU46" s="81"/>
      <c r="EV46" s="78"/>
      <c r="EW46" s="85"/>
      <c r="EX46" s="81" t="s">
        <v>142</v>
      </c>
      <c r="EY46" s="78"/>
      <c r="EZ46" s="286"/>
      <c r="FA46" s="287"/>
      <c r="FB46" s="287"/>
      <c r="FC46" s="287"/>
      <c r="FD46" s="287"/>
      <c r="FE46" s="287"/>
      <c r="FF46" s="287"/>
      <c r="FG46" s="287"/>
      <c r="FH46" s="287"/>
      <c r="FI46" s="287"/>
      <c r="FJ46" s="287"/>
      <c r="FK46" s="288"/>
    </row>
    <row r="47" spans="1:167" s="17" customFormat="1" ht="9.75" customHeight="1" thickBo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289" t="s">
        <v>88</v>
      </c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76"/>
      <c r="AH47" s="290" t="s">
        <v>89</v>
      </c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</row>
    <row r="48" spans="1:167" ht="10.5" customHeight="1">
      <c r="A48" s="78" t="s">
        <v>143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101"/>
      <c r="BX48" s="277" t="s">
        <v>144</v>
      </c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278"/>
      <c r="CZ48" s="278"/>
      <c r="DA48" s="278"/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78"/>
      <c r="DM48" s="278"/>
      <c r="DN48" s="278"/>
      <c r="DO48" s="278"/>
      <c r="DP48" s="278"/>
      <c r="DQ48" s="278"/>
      <c r="DR48" s="278"/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  <c r="EC48" s="278"/>
      <c r="ED48" s="278"/>
      <c r="EE48" s="278"/>
      <c r="EF48" s="278"/>
      <c r="EG48" s="278"/>
      <c r="EH48" s="278"/>
      <c r="EI48" s="278"/>
      <c r="EJ48" s="278"/>
      <c r="EK48" s="278"/>
      <c r="EL48" s="278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3"/>
    </row>
    <row r="49" spans="1:167" ht="8.25" customHeight="1">
      <c r="A49" s="19" t="s">
        <v>145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X49" s="279" t="s">
        <v>146</v>
      </c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  <c r="EA49" s="280"/>
      <c r="EB49" s="280"/>
      <c r="EC49" s="280"/>
      <c r="ED49" s="280"/>
      <c r="EE49" s="280"/>
      <c r="EF49" s="280"/>
      <c r="EG49" s="280"/>
      <c r="EH49" s="280"/>
      <c r="EI49" s="280"/>
      <c r="EJ49" s="280"/>
      <c r="EK49" s="280"/>
      <c r="EL49" s="280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</row>
    <row r="50" spans="1:167" ht="9.75" customHeight="1">
      <c r="A50" s="19" t="s">
        <v>147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H50" s="276" t="s">
        <v>225</v>
      </c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X50" s="27"/>
      <c r="BY50" s="19" t="s">
        <v>148</v>
      </c>
      <c r="CL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28"/>
    </row>
    <row r="51" spans="14:167" ht="7.5" customHeight="1">
      <c r="N51" s="281" t="s">
        <v>88</v>
      </c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H51" s="282" t="s">
        <v>89</v>
      </c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X51" s="27"/>
      <c r="BY51" s="19" t="s">
        <v>149</v>
      </c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Z51" s="276"/>
      <c r="DA51" s="276"/>
      <c r="DB51" s="276"/>
      <c r="DC51" s="276"/>
      <c r="DD51" s="276"/>
      <c r="DE51" s="276"/>
      <c r="DF51" s="276"/>
      <c r="DG51" s="276"/>
      <c r="DH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FJ51" s="19"/>
      <c r="FK51" s="28"/>
    </row>
    <row r="52" spans="1:167" ht="10.5" customHeight="1">
      <c r="A52" s="19" t="s">
        <v>148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X52" s="27"/>
      <c r="CL52" s="274" t="s">
        <v>150</v>
      </c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Z52" s="274" t="s">
        <v>88</v>
      </c>
      <c r="DA52" s="274"/>
      <c r="DB52" s="274"/>
      <c r="DC52" s="274"/>
      <c r="DD52" s="274"/>
      <c r="DE52" s="274"/>
      <c r="DF52" s="274"/>
      <c r="DG52" s="274"/>
      <c r="DH52" s="274"/>
      <c r="DJ52" s="274" t="s">
        <v>89</v>
      </c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C52" s="274" t="s">
        <v>151</v>
      </c>
      <c r="ED52" s="274"/>
      <c r="EE52" s="274"/>
      <c r="EF52" s="274"/>
      <c r="EG52" s="274"/>
      <c r="EH52" s="274"/>
      <c r="EI52" s="274"/>
      <c r="EJ52" s="274"/>
      <c r="EK52" s="274"/>
      <c r="EL52" s="274"/>
      <c r="FJ52" s="29"/>
      <c r="FK52" s="28"/>
    </row>
    <row r="53" spans="1:167" ht="10.5" customHeight="1">
      <c r="A53" s="19" t="s">
        <v>149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76" t="s">
        <v>226</v>
      </c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O53" s="276" t="s">
        <v>225</v>
      </c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X53" s="27"/>
      <c r="BY53" s="271" t="s">
        <v>90</v>
      </c>
      <c r="BZ53" s="271"/>
      <c r="CA53" s="272"/>
      <c r="CB53" s="272"/>
      <c r="CC53" s="272"/>
      <c r="CD53" s="272"/>
      <c r="CE53" s="272"/>
      <c r="CF53" s="270" t="s">
        <v>90</v>
      </c>
      <c r="CG53" s="270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1">
        <v>20</v>
      </c>
      <c r="DF53" s="271"/>
      <c r="DG53" s="271"/>
      <c r="DH53" s="271"/>
      <c r="DI53" s="273"/>
      <c r="DJ53" s="273"/>
      <c r="DK53" s="273"/>
      <c r="DL53" s="270" t="s">
        <v>91</v>
      </c>
      <c r="DM53" s="270"/>
      <c r="DN53" s="270"/>
      <c r="ED53" s="19"/>
      <c r="EE53" s="19"/>
      <c r="EF53" s="19"/>
      <c r="EG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28"/>
    </row>
    <row r="54" spans="14:167" s="17" customFormat="1" ht="22.5" customHeight="1" thickBot="1">
      <c r="N54" s="274" t="s">
        <v>150</v>
      </c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D54" s="274" t="s">
        <v>88</v>
      </c>
      <c r="AE54" s="274"/>
      <c r="AF54" s="274"/>
      <c r="AG54" s="274"/>
      <c r="AH54" s="274"/>
      <c r="AI54" s="274"/>
      <c r="AJ54" s="274"/>
      <c r="AK54" s="274"/>
      <c r="AL54" s="274"/>
      <c r="AM54" s="274"/>
      <c r="AO54" s="274" t="s">
        <v>89</v>
      </c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H54" s="275" t="s">
        <v>151</v>
      </c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X54" s="30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2"/>
    </row>
    <row r="55" spans="1:42" s="19" customFormat="1" ht="10.5" customHeight="1">
      <c r="A55" s="271" t="s">
        <v>90</v>
      </c>
      <c r="B55" s="271"/>
      <c r="C55" s="272"/>
      <c r="D55" s="272"/>
      <c r="E55" s="272"/>
      <c r="F55" s="272"/>
      <c r="G55" s="272"/>
      <c r="H55" s="270" t="s">
        <v>90</v>
      </c>
      <c r="I55" s="270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1">
        <v>20</v>
      </c>
      <c r="AH55" s="271"/>
      <c r="AI55" s="271"/>
      <c r="AJ55" s="271"/>
      <c r="AK55" s="273"/>
      <c r="AL55" s="273"/>
      <c r="AM55" s="273"/>
      <c r="AN55" s="270" t="s">
        <v>91</v>
      </c>
      <c r="AO55" s="270"/>
      <c r="AP55" s="270"/>
    </row>
    <row r="56" s="19" customFormat="1" ht="3" customHeight="1"/>
  </sheetData>
  <sheetProtection/>
  <mergeCells count="13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EZ45:FK45"/>
    <mergeCell ref="N46:AF46"/>
    <mergeCell ref="AH46:BF46"/>
    <mergeCell ref="EZ46:FK46"/>
    <mergeCell ref="N47:AF47"/>
    <mergeCell ref="AH47:BF47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AN55:AP55"/>
    <mergeCell ref="A55:B55"/>
    <mergeCell ref="C55:G55"/>
    <mergeCell ref="H55:I55"/>
    <mergeCell ref="J55:AF55"/>
    <mergeCell ref="AG55:AJ55"/>
    <mergeCell ref="AK55:AM55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6">
      <selection activeCell="M65" sqref="M65"/>
    </sheetView>
  </sheetViews>
  <sheetFormatPr defaultColWidth="9.00390625" defaultRowHeight="12.75"/>
  <cols>
    <col min="1" max="1" width="5.875" style="0" customWidth="1"/>
    <col min="2" max="2" width="14.375" style="0" customWidth="1"/>
    <col min="4" max="5" width="11.125" style="0" customWidth="1"/>
    <col min="6" max="6" width="9.125" style="0" customWidth="1"/>
    <col min="7" max="7" width="9.75390625" style="0" customWidth="1"/>
    <col min="8" max="8" width="11.75390625" style="0" customWidth="1"/>
    <col min="9" max="9" width="12.875" style="0" customWidth="1"/>
    <col min="10" max="10" width="41.875" style="0" customWidth="1"/>
  </cols>
  <sheetData>
    <row r="1" spans="10:15" ht="12.75" customHeight="1">
      <c r="J1" s="409"/>
      <c r="K1" s="409"/>
      <c r="L1" s="409"/>
      <c r="M1" s="409"/>
      <c r="N1" s="409"/>
      <c r="O1" s="409"/>
    </row>
    <row r="2" spans="10:15" ht="12.75">
      <c r="J2" s="409"/>
      <c r="K2" s="409"/>
      <c r="L2" s="409"/>
      <c r="M2" s="409"/>
      <c r="N2" s="409"/>
      <c r="O2" s="409"/>
    </row>
    <row r="3" spans="10:15" ht="12.75">
      <c r="J3" s="409"/>
      <c r="K3" s="409"/>
      <c r="L3" s="409"/>
      <c r="M3" s="409"/>
      <c r="N3" s="409"/>
      <c r="O3" s="409"/>
    </row>
    <row r="4" spans="10:15" ht="12.75">
      <c r="J4" s="409"/>
      <c r="K4" s="409"/>
      <c r="L4" s="409"/>
      <c r="M4" s="409"/>
      <c r="N4" s="409"/>
      <c r="O4" s="409"/>
    </row>
    <row r="5" spans="10:15" ht="12.75">
      <c r="J5" s="409"/>
      <c r="K5" s="409"/>
      <c r="L5" s="409"/>
      <c r="M5" s="409"/>
      <c r="N5" s="409"/>
      <c r="O5" s="409"/>
    </row>
    <row r="6" spans="10:15" ht="12.75">
      <c r="J6" s="409"/>
      <c r="K6" s="409"/>
      <c r="L6" s="409"/>
      <c r="M6" s="409"/>
      <c r="N6" s="409"/>
      <c r="O6" s="409"/>
    </row>
    <row r="7" spans="10:15" ht="12.75">
      <c r="J7" s="409"/>
      <c r="K7" s="409"/>
      <c r="L7" s="409"/>
      <c r="M7" s="409"/>
      <c r="N7" s="409"/>
      <c r="O7" s="409"/>
    </row>
    <row r="9" spans="1:10" ht="30" customHeight="1">
      <c r="A9" s="410" t="s">
        <v>323</v>
      </c>
      <c r="B9" s="410"/>
      <c r="C9" s="410"/>
      <c r="D9" s="410"/>
      <c r="E9" s="410"/>
      <c r="F9" s="410"/>
      <c r="G9" s="410"/>
      <c r="H9" s="410"/>
      <c r="I9" s="410"/>
      <c r="J9" s="410"/>
    </row>
    <row r="10" spans="1:10" ht="15.75">
      <c r="A10" s="411" t="s">
        <v>152</v>
      </c>
      <c r="B10" s="411"/>
      <c r="C10" s="411"/>
      <c r="D10" s="412">
        <v>111</v>
      </c>
      <c r="E10" s="412"/>
      <c r="F10" s="412"/>
      <c r="G10" s="129"/>
      <c r="H10" s="129"/>
      <c r="I10" s="129"/>
      <c r="J10" s="129"/>
    </row>
    <row r="11" spans="1:10" ht="15.75">
      <c r="A11" s="411" t="s">
        <v>324</v>
      </c>
      <c r="B11" s="411"/>
      <c r="C11" s="411"/>
      <c r="D11" s="411"/>
      <c r="E11" s="413" t="s">
        <v>325</v>
      </c>
      <c r="F11" s="413"/>
      <c r="G11" s="413"/>
      <c r="H11" s="413"/>
      <c r="I11" s="413"/>
      <c r="J11" s="413"/>
    </row>
    <row r="12" spans="1:10" ht="15.75">
      <c r="A12" s="115"/>
      <c r="B12" s="404" t="s">
        <v>326</v>
      </c>
      <c r="C12" s="404"/>
      <c r="D12" s="404"/>
      <c r="E12" s="404"/>
      <c r="F12" s="404"/>
      <c r="G12" s="404"/>
      <c r="H12" s="130"/>
      <c r="I12" s="131"/>
      <c r="J12" s="131"/>
    </row>
    <row r="13" spans="1:10" ht="15">
      <c r="A13" s="254" t="s">
        <v>327</v>
      </c>
      <c r="B13" s="414" t="s">
        <v>328</v>
      </c>
      <c r="C13" s="254" t="s">
        <v>329</v>
      </c>
      <c r="D13" s="388" t="s">
        <v>330</v>
      </c>
      <c r="E13" s="401"/>
      <c r="F13" s="401"/>
      <c r="G13" s="389"/>
      <c r="H13" s="254" t="s">
        <v>331</v>
      </c>
      <c r="I13" s="254" t="s">
        <v>39</v>
      </c>
      <c r="J13" s="254" t="s">
        <v>332</v>
      </c>
    </row>
    <row r="14" spans="1:10" ht="15">
      <c r="A14" s="255"/>
      <c r="B14" s="415"/>
      <c r="C14" s="255"/>
      <c r="D14" s="254" t="s">
        <v>8</v>
      </c>
      <c r="E14" s="388" t="s">
        <v>9</v>
      </c>
      <c r="F14" s="401"/>
      <c r="G14" s="389"/>
      <c r="H14" s="255"/>
      <c r="I14" s="255"/>
      <c r="J14" s="255"/>
    </row>
    <row r="15" spans="1:10" ht="105">
      <c r="A15" s="256"/>
      <c r="B15" s="416"/>
      <c r="C15" s="256"/>
      <c r="D15" s="256"/>
      <c r="E15" s="116" t="s">
        <v>40</v>
      </c>
      <c r="F15" s="116" t="s">
        <v>333</v>
      </c>
      <c r="G15" s="116" t="s">
        <v>41</v>
      </c>
      <c r="H15" s="256"/>
      <c r="I15" s="256"/>
      <c r="J15" s="256"/>
    </row>
    <row r="16" spans="1:10" ht="15">
      <c r="A16" s="116">
        <v>1</v>
      </c>
      <c r="B16" s="116">
        <v>2</v>
      </c>
      <c r="C16" s="116">
        <v>3</v>
      </c>
      <c r="D16" s="116">
        <v>4</v>
      </c>
      <c r="E16" s="116">
        <v>5</v>
      </c>
      <c r="F16" s="116">
        <v>6</v>
      </c>
      <c r="G16" s="116">
        <v>7</v>
      </c>
      <c r="H16" s="116">
        <v>8</v>
      </c>
      <c r="I16" s="116">
        <v>9</v>
      </c>
      <c r="J16" s="116">
        <v>10</v>
      </c>
    </row>
    <row r="17" spans="1:10" ht="15">
      <c r="A17" s="116">
        <v>1</v>
      </c>
      <c r="B17" s="118" t="s">
        <v>334</v>
      </c>
      <c r="C17" s="116">
        <v>1</v>
      </c>
      <c r="D17" s="132">
        <f>E17+F17+G17+H17+I17</f>
        <v>59017.58</v>
      </c>
      <c r="E17" s="133">
        <v>45376.68</v>
      </c>
      <c r="F17" s="134"/>
      <c r="G17" s="133"/>
      <c r="H17" s="116">
        <v>13640.9</v>
      </c>
      <c r="I17" s="116"/>
      <c r="J17" s="135">
        <f>C17*D17*12</f>
        <v>708210.96</v>
      </c>
    </row>
    <row r="18" spans="1:10" ht="25.5" customHeight="1">
      <c r="A18" s="116">
        <v>2</v>
      </c>
      <c r="B18" s="118" t="s">
        <v>335</v>
      </c>
      <c r="C18" s="116">
        <v>2.6</v>
      </c>
      <c r="D18" s="132">
        <f aca="true" t="shared" si="0" ref="D18:D32">E18+F18+G18+H18+I18</f>
        <v>53184.325999999994</v>
      </c>
      <c r="E18" s="134">
        <v>40911.02</v>
      </c>
      <c r="F18" s="134"/>
      <c r="G18" s="134"/>
      <c r="H18" s="136">
        <f>E18*30%</f>
        <v>12273.305999999999</v>
      </c>
      <c r="I18" s="116"/>
      <c r="J18" s="135">
        <f aca="true" t="shared" si="1" ref="J18:J28">C18*D18*12</f>
        <v>1659350.9712</v>
      </c>
    </row>
    <row r="19" spans="1:10" ht="30">
      <c r="A19" s="116">
        <v>3</v>
      </c>
      <c r="B19" s="118" t="s">
        <v>226</v>
      </c>
      <c r="C19" s="116">
        <v>1</v>
      </c>
      <c r="D19" s="132">
        <f t="shared" si="0"/>
        <v>47191.742</v>
      </c>
      <c r="E19" s="134">
        <v>36301.34</v>
      </c>
      <c r="F19" s="134"/>
      <c r="G19" s="134"/>
      <c r="H19" s="136">
        <f aca="true" t="shared" si="2" ref="H19:H32">E19*30%</f>
        <v>10890.401999999998</v>
      </c>
      <c r="I19" s="116"/>
      <c r="J19" s="135">
        <f t="shared" si="1"/>
        <v>566300.904</v>
      </c>
    </row>
    <row r="20" spans="1:10" ht="15">
      <c r="A20" s="116">
        <v>4</v>
      </c>
      <c r="B20" s="118" t="s">
        <v>336</v>
      </c>
      <c r="C20" s="116">
        <v>1</v>
      </c>
      <c r="D20" s="132">
        <f t="shared" si="0"/>
        <v>18734.105</v>
      </c>
      <c r="E20" s="134">
        <v>14410.85</v>
      </c>
      <c r="F20" s="134"/>
      <c r="G20" s="134"/>
      <c r="H20" s="136">
        <f t="shared" si="2"/>
        <v>4323.255</v>
      </c>
      <c r="I20" s="116"/>
      <c r="J20" s="135">
        <f t="shared" si="1"/>
        <v>224809.26</v>
      </c>
    </row>
    <row r="21" spans="1:10" ht="30">
      <c r="A21" s="116">
        <v>5</v>
      </c>
      <c r="B21" s="118" t="s">
        <v>337</v>
      </c>
      <c r="C21" s="116">
        <v>1</v>
      </c>
      <c r="D21" s="132">
        <f t="shared" si="0"/>
        <v>15475.940999999999</v>
      </c>
      <c r="E21" s="134">
        <v>11904.57</v>
      </c>
      <c r="F21" s="134"/>
      <c r="G21" s="134"/>
      <c r="H21" s="136">
        <f t="shared" si="2"/>
        <v>3571.3709999999996</v>
      </c>
      <c r="I21" s="116"/>
      <c r="J21" s="135">
        <f t="shared" si="1"/>
        <v>185711.292</v>
      </c>
    </row>
    <row r="22" spans="1:10" ht="15">
      <c r="A22" s="116">
        <v>6</v>
      </c>
      <c r="B22" s="118" t="s">
        <v>338</v>
      </c>
      <c r="C22" s="116">
        <v>0.5</v>
      </c>
      <c r="D22" s="132">
        <f t="shared" si="0"/>
        <v>6312.6050000000005</v>
      </c>
      <c r="E22" s="134">
        <v>4855.85</v>
      </c>
      <c r="F22" s="134"/>
      <c r="G22" s="134"/>
      <c r="H22" s="136">
        <f t="shared" si="2"/>
        <v>1456.755</v>
      </c>
      <c r="I22" s="116"/>
      <c r="J22" s="135">
        <f t="shared" si="1"/>
        <v>37875.630000000005</v>
      </c>
    </row>
    <row r="23" spans="1:10" ht="15">
      <c r="A23" s="116">
        <v>7</v>
      </c>
      <c r="B23" s="118" t="s">
        <v>339</v>
      </c>
      <c r="C23" s="116">
        <v>1.5</v>
      </c>
      <c r="D23" s="132">
        <f t="shared" si="0"/>
        <v>18632.25</v>
      </c>
      <c r="E23" s="134">
        <v>14332.5</v>
      </c>
      <c r="F23" s="134"/>
      <c r="G23" s="134"/>
      <c r="H23" s="136">
        <f t="shared" si="2"/>
        <v>4299.75</v>
      </c>
      <c r="I23" s="116"/>
      <c r="J23" s="135">
        <f t="shared" si="1"/>
        <v>335380.5</v>
      </c>
    </row>
    <row r="24" spans="1:10" ht="15">
      <c r="A24" s="116">
        <v>8</v>
      </c>
      <c r="B24" s="118" t="s">
        <v>340</v>
      </c>
      <c r="C24" s="116">
        <v>0.5</v>
      </c>
      <c r="D24" s="132">
        <f t="shared" si="0"/>
        <v>7126.834000000001</v>
      </c>
      <c r="E24" s="134">
        <v>5482.18</v>
      </c>
      <c r="F24" s="134"/>
      <c r="G24" s="134"/>
      <c r="H24" s="136">
        <f t="shared" si="2"/>
        <v>1644.654</v>
      </c>
      <c r="I24" s="116"/>
      <c r="J24" s="135">
        <f t="shared" si="1"/>
        <v>42761.004</v>
      </c>
    </row>
    <row r="25" spans="1:10" ht="45">
      <c r="A25" s="116">
        <v>9</v>
      </c>
      <c r="B25" s="118" t="s">
        <v>341</v>
      </c>
      <c r="C25" s="116">
        <v>1.5</v>
      </c>
      <c r="D25" s="132">
        <f t="shared" si="0"/>
        <v>18937.815</v>
      </c>
      <c r="E25" s="134">
        <v>14567.55</v>
      </c>
      <c r="F25" s="134"/>
      <c r="G25" s="134"/>
      <c r="H25" s="136">
        <f t="shared" si="2"/>
        <v>4370.264999999999</v>
      </c>
      <c r="I25" s="116"/>
      <c r="J25" s="135">
        <f t="shared" si="1"/>
        <v>340880.6699999999</v>
      </c>
    </row>
    <row r="26" spans="1:10" ht="45">
      <c r="A26" s="116">
        <v>10</v>
      </c>
      <c r="B26" s="118" t="s">
        <v>342</v>
      </c>
      <c r="C26" s="116">
        <v>2</v>
      </c>
      <c r="D26" s="132">
        <f t="shared" si="0"/>
        <v>24843</v>
      </c>
      <c r="E26" s="134">
        <v>19110</v>
      </c>
      <c r="F26" s="134"/>
      <c r="G26" s="134"/>
      <c r="H26" s="136">
        <f t="shared" si="2"/>
        <v>5733</v>
      </c>
      <c r="I26" s="116"/>
      <c r="J26" s="135">
        <f t="shared" si="1"/>
        <v>596232</v>
      </c>
    </row>
    <row r="27" spans="1:10" ht="15">
      <c r="A27" s="116">
        <v>11</v>
      </c>
      <c r="B27" s="118" t="s">
        <v>343</v>
      </c>
      <c r="C27" s="116">
        <v>0.5</v>
      </c>
      <c r="D27" s="132">
        <f t="shared" si="0"/>
        <v>6312.669999999999</v>
      </c>
      <c r="E27" s="134">
        <v>4855.9</v>
      </c>
      <c r="F27" s="134"/>
      <c r="G27" s="134"/>
      <c r="H27" s="136">
        <f t="shared" si="2"/>
        <v>1456.7699999999998</v>
      </c>
      <c r="I27" s="116"/>
      <c r="J27" s="135">
        <f t="shared" si="1"/>
        <v>37876.02</v>
      </c>
    </row>
    <row r="28" spans="1:10" ht="15">
      <c r="A28" s="116">
        <v>12</v>
      </c>
      <c r="B28" s="118" t="s">
        <v>344</v>
      </c>
      <c r="C28" s="116">
        <v>3</v>
      </c>
      <c r="D28" s="132">
        <f t="shared" si="0"/>
        <v>42803.709</v>
      </c>
      <c r="E28" s="134">
        <v>30075.33</v>
      </c>
      <c r="F28" s="134">
        <v>3705.78</v>
      </c>
      <c r="G28" s="134"/>
      <c r="H28" s="136">
        <f t="shared" si="2"/>
        <v>9022.599</v>
      </c>
      <c r="I28" s="116"/>
      <c r="J28" s="135">
        <f t="shared" si="1"/>
        <v>1540933.5240000002</v>
      </c>
    </row>
    <row r="29" spans="1:10" ht="15">
      <c r="A29" s="116">
        <v>13</v>
      </c>
      <c r="B29" s="118" t="s">
        <v>345</v>
      </c>
      <c r="C29" s="116">
        <v>46.85</v>
      </c>
      <c r="D29" s="132">
        <v>37835.3</v>
      </c>
      <c r="E29" s="134">
        <v>29104.08</v>
      </c>
      <c r="F29" s="134"/>
      <c r="G29" s="134"/>
      <c r="H29" s="136">
        <f t="shared" si="2"/>
        <v>8731.224</v>
      </c>
      <c r="I29" s="116"/>
      <c r="J29" s="137">
        <f>11821495.65+5800+1425561.45-20600-20000+1165437.79</f>
        <v>14377694.89</v>
      </c>
    </row>
    <row r="30" spans="1:10" ht="15">
      <c r="A30" s="116">
        <v>14</v>
      </c>
      <c r="B30" s="118"/>
      <c r="C30" s="116"/>
      <c r="D30" s="132">
        <f t="shared" si="0"/>
        <v>0</v>
      </c>
      <c r="E30" s="134"/>
      <c r="F30" s="134"/>
      <c r="G30" s="134"/>
      <c r="H30" s="136">
        <f t="shared" si="2"/>
        <v>0</v>
      </c>
      <c r="I30" s="116"/>
      <c r="J30" s="135">
        <f>C30*D30*12</f>
        <v>0</v>
      </c>
    </row>
    <row r="31" spans="1:10" ht="15">
      <c r="A31" s="116">
        <v>15</v>
      </c>
      <c r="B31" s="118"/>
      <c r="C31" s="116"/>
      <c r="D31" s="132">
        <f t="shared" si="0"/>
        <v>0</v>
      </c>
      <c r="E31" s="134"/>
      <c r="F31" s="134"/>
      <c r="G31" s="134"/>
      <c r="H31" s="136">
        <f t="shared" si="2"/>
        <v>0</v>
      </c>
      <c r="I31" s="116"/>
      <c r="J31" s="135">
        <f>C31*D31*12</f>
        <v>0</v>
      </c>
    </row>
    <row r="32" spans="1:10" ht="15">
      <c r="A32" s="116">
        <v>16</v>
      </c>
      <c r="B32" s="118"/>
      <c r="C32" s="116"/>
      <c r="D32" s="132">
        <f t="shared" si="0"/>
        <v>0</v>
      </c>
      <c r="E32" s="134"/>
      <c r="F32" s="134"/>
      <c r="G32" s="134"/>
      <c r="H32" s="136">
        <f t="shared" si="2"/>
        <v>0</v>
      </c>
      <c r="I32" s="116"/>
      <c r="J32" s="135">
        <f>C32*D32*12</f>
        <v>0</v>
      </c>
    </row>
    <row r="33" spans="1:10" ht="15">
      <c r="A33" s="405" t="s">
        <v>346</v>
      </c>
      <c r="B33" s="406"/>
      <c r="C33" s="116"/>
      <c r="D33" s="116"/>
      <c r="E33" s="116" t="s">
        <v>139</v>
      </c>
      <c r="F33" s="116" t="s">
        <v>139</v>
      </c>
      <c r="G33" s="116" t="s">
        <v>139</v>
      </c>
      <c r="H33" s="116" t="s">
        <v>139</v>
      </c>
      <c r="I33" s="116" t="s">
        <v>139</v>
      </c>
      <c r="J33" s="138">
        <f>SUM(J17:J32)-348.39</f>
        <v>20653669.2352</v>
      </c>
    </row>
    <row r="34" spans="1:10" ht="15.75">
      <c r="A34" s="139"/>
      <c r="B34" s="404" t="s">
        <v>347</v>
      </c>
      <c r="C34" s="404"/>
      <c r="D34" s="404"/>
      <c r="E34" s="404"/>
      <c r="F34" s="404"/>
      <c r="G34" s="404"/>
      <c r="H34" s="139"/>
      <c r="I34" s="139"/>
      <c r="J34" s="139"/>
    </row>
    <row r="35" spans="1:10" ht="75">
      <c r="A35" s="116" t="s">
        <v>327</v>
      </c>
      <c r="B35" s="388" t="s">
        <v>42</v>
      </c>
      <c r="C35" s="401"/>
      <c r="D35" s="389"/>
      <c r="E35" s="388" t="s">
        <v>348</v>
      </c>
      <c r="F35" s="389"/>
      <c r="G35" s="116" t="s">
        <v>349</v>
      </c>
      <c r="H35" s="116" t="s">
        <v>350</v>
      </c>
      <c r="I35" s="388" t="s">
        <v>351</v>
      </c>
      <c r="J35" s="389"/>
    </row>
    <row r="36" spans="1:10" ht="15">
      <c r="A36" s="116"/>
      <c r="B36" s="388"/>
      <c r="C36" s="401"/>
      <c r="D36" s="389"/>
      <c r="E36" s="388"/>
      <c r="F36" s="389"/>
      <c r="G36" s="116"/>
      <c r="H36" s="116"/>
      <c r="I36" s="388"/>
      <c r="J36" s="389"/>
    </row>
    <row r="37" spans="1:10" ht="15">
      <c r="A37" s="116"/>
      <c r="B37" s="388"/>
      <c r="C37" s="401"/>
      <c r="D37" s="389"/>
      <c r="E37" s="388"/>
      <c r="F37" s="389"/>
      <c r="G37" s="116"/>
      <c r="H37" s="116"/>
      <c r="I37" s="388"/>
      <c r="J37" s="389"/>
    </row>
    <row r="38" spans="1:10" ht="15">
      <c r="A38" s="116"/>
      <c r="B38" s="388"/>
      <c r="C38" s="401"/>
      <c r="D38" s="389"/>
      <c r="E38" s="388"/>
      <c r="F38" s="389"/>
      <c r="G38" s="116"/>
      <c r="H38" s="116"/>
      <c r="I38" s="388"/>
      <c r="J38" s="389"/>
    </row>
    <row r="39" spans="1:10" ht="15">
      <c r="A39" s="116"/>
      <c r="B39" s="385" t="s">
        <v>346</v>
      </c>
      <c r="C39" s="386"/>
      <c r="D39" s="387"/>
      <c r="E39" s="388" t="s">
        <v>139</v>
      </c>
      <c r="F39" s="389"/>
      <c r="G39" s="116" t="s">
        <v>139</v>
      </c>
      <c r="H39" s="116" t="s">
        <v>139</v>
      </c>
      <c r="I39" s="388"/>
      <c r="J39" s="389"/>
    </row>
    <row r="40" spans="1:10" ht="15">
      <c r="A40" s="140"/>
      <c r="B40" s="140"/>
      <c r="C40" s="140"/>
      <c r="D40" s="140"/>
      <c r="E40" s="140"/>
      <c r="F40" s="140"/>
      <c r="G40" s="140"/>
      <c r="H40" s="140"/>
      <c r="I40" s="140"/>
      <c r="J40" s="140"/>
    </row>
    <row r="41" spans="1:10" ht="15.75">
      <c r="A41" s="139"/>
      <c r="B41" s="404" t="s">
        <v>352</v>
      </c>
      <c r="C41" s="404"/>
      <c r="D41" s="404"/>
      <c r="E41" s="404"/>
      <c r="F41" s="404"/>
      <c r="G41" s="404"/>
      <c r="H41" s="139"/>
      <c r="I41" s="139"/>
      <c r="J41" s="139"/>
    </row>
    <row r="42" spans="1:10" ht="15">
      <c r="A42" s="140"/>
      <c r="B42" s="140"/>
      <c r="C42" s="140"/>
      <c r="D42" s="140"/>
      <c r="E42" s="140"/>
      <c r="F42" s="140"/>
      <c r="G42" s="140"/>
      <c r="H42" s="140"/>
      <c r="I42" s="140"/>
      <c r="J42" s="140"/>
    </row>
    <row r="43" spans="1:10" ht="105">
      <c r="A43" s="116" t="s">
        <v>327</v>
      </c>
      <c r="B43" s="388" t="s">
        <v>42</v>
      </c>
      <c r="C43" s="401"/>
      <c r="D43" s="389"/>
      <c r="E43" s="388" t="s">
        <v>63</v>
      </c>
      <c r="F43" s="389"/>
      <c r="G43" s="116" t="s">
        <v>64</v>
      </c>
      <c r="H43" s="116" t="s">
        <v>353</v>
      </c>
      <c r="I43" s="388" t="s">
        <v>351</v>
      </c>
      <c r="J43" s="389"/>
    </row>
    <row r="44" spans="1:10" ht="32.25" customHeight="1">
      <c r="A44" s="182">
        <v>1</v>
      </c>
      <c r="B44" s="388" t="s">
        <v>474</v>
      </c>
      <c r="C44" s="407"/>
      <c r="D44" s="408"/>
      <c r="E44" s="183"/>
      <c r="F44" s="184"/>
      <c r="G44" s="182"/>
      <c r="H44" s="182"/>
      <c r="I44" s="183"/>
      <c r="J44" s="186">
        <v>40000</v>
      </c>
    </row>
    <row r="45" spans="1:10" ht="15">
      <c r="A45" s="116">
        <v>2</v>
      </c>
      <c r="B45" s="388" t="s">
        <v>354</v>
      </c>
      <c r="C45" s="401"/>
      <c r="D45" s="389"/>
      <c r="E45" s="388">
        <v>1</v>
      </c>
      <c r="F45" s="389"/>
      <c r="G45" s="116">
        <v>7</v>
      </c>
      <c r="H45" s="116">
        <v>50</v>
      </c>
      <c r="I45" s="402">
        <v>600</v>
      </c>
      <c r="J45" s="403"/>
    </row>
    <row r="46" spans="1:10" ht="15">
      <c r="A46" s="116"/>
      <c r="B46" s="385" t="s">
        <v>346</v>
      </c>
      <c r="C46" s="386"/>
      <c r="D46" s="387"/>
      <c r="E46" s="388" t="s">
        <v>139</v>
      </c>
      <c r="F46" s="389"/>
      <c r="G46" s="116" t="s">
        <v>139</v>
      </c>
      <c r="H46" s="116" t="s">
        <v>139</v>
      </c>
      <c r="I46" s="402">
        <f>SUM(I44:J45)</f>
        <v>40600</v>
      </c>
      <c r="J46" s="403"/>
    </row>
    <row r="47" spans="1:10" ht="15">
      <c r="A47" s="140"/>
      <c r="B47" s="140"/>
      <c r="C47" s="140"/>
      <c r="D47" s="140"/>
      <c r="E47" s="140"/>
      <c r="F47" s="140"/>
      <c r="G47" s="140"/>
      <c r="H47" s="140"/>
      <c r="I47" s="140"/>
      <c r="J47" s="140"/>
    </row>
    <row r="48" spans="1:10" ht="15.75">
      <c r="A48" s="115"/>
      <c r="B48" s="252" t="s">
        <v>163</v>
      </c>
      <c r="C48" s="252"/>
      <c r="D48" s="252"/>
      <c r="E48" s="252"/>
      <c r="F48" s="252"/>
      <c r="G48" s="252"/>
      <c r="H48" s="252"/>
      <c r="I48" s="252"/>
      <c r="J48" s="140"/>
    </row>
    <row r="49" spans="1:10" ht="30">
      <c r="A49" s="116" t="s">
        <v>327</v>
      </c>
      <c r="B49" s="388" t="s">
        <v>44</v>
      </c>
      <c r="C49" s="401"/>
      <c r="D49" s="401"/>
      <c r="E49" s="401"/>
      <c r="F49" s="389"/>
      <c r="G49" s="388" t="s">
        <v>355</v>
      </c>
      <c r="H49" s="389"/>
      <c r="I49" s="388" t="s">
        <v>356</v>
      </c>
      <c r="J49" s="389"/>
    </row>
    <row r="50" spans="1:10" ht="15">
      <c r="A50" s="116">
        <v>1</v>
      </c>
      <c r="B50" s="388">
        <v>2</v>
      </c>
      <c r="C50" s="401"/>
      <c r="D50" s="401"/>
      <c r="E50" s="401"/>
      <c r="F50" s="389"/>
      <c r="G50" s="388">
        <v>3</v>
      </c>
      <c r="H50" s="389"/>
      <c r="I50" s="388">
        <v>4</v>
      </c>
      <c r="J50" s="389"/>
    </row>
    <row r="51" spans="1:10" ht="15">
      <c r="A51" s="116"/>
      <c r="B51" s="392" t="s">
        <v>45</v>
      </c>
      <c r="C51" s="393"/>
      <c r="D51" s="393"/>
      <c r="E51" s="393"/>
      <c r="F51" s="394"/>
      <c r="G51" s="397">
        <v>20653669.24</v>
      </c>
      <c r="H51" s="398"/>
      <c r="I51" s="397">
        <f>I52+I53+I54</f>
        <v>4543807.232799999</v>
      </c>
      <c r="J51" s="398"/>
    </row>
    <row r="52" spans="1:10" ht="15">
      <c r="A52" s="116"/>
      <c r="B52" s="392" t="s">
        <v>357</v>
      </c>
      <c r="C52" s="393"/>
      <c r="D52" s="393"/>
      <c r="E52" s="393"/>
      <c r="F52" s="394"/>
      <c r="G52" s="395"/>
      <c r="H52" s="396"/>
      <c r="I52" s="397">
        <f>G51*22%</f>
        <v>4543807.232799999</v>
      </c>
      <c r="J52" s="398"/>
    </row>
    <row r="53" spans="1:10" ht="15">
      <c r="A53" s="116"/>
      <c r="B53" s="392" t="s">
        <v>358</v>
      </c>
      <c r="C53" s="393"/>
      <c r="D53" s="393"/>
      <c r="E53" s="393"/>
      <c r="F53" s="394"/>
      <c r="G53" s="395"/>
      <c r="H53" s="396"/>
      <c r="I53" s="399">
        <v>0</v>
      </c>
      <c r="J53" s="400"/>
    </row>
    <row r="54" spans="1:10" ht="15">
      <c r="A54" s="116"/>
      <c r="B54" s="392" t="s">
        <v>359</v>
      </c>
      <c r="C54" s="393"/>
      <c r="D54" s="393"/>
      <c r="E54" s="393"/>
      <c r="F54" s="394"/>
      <c r="G54" s="395"/>
      <c r="H54" s="396"/>
      <c r="I54" s="399">
        <v>0</v>
      </c>
      <c r="J54" s="400"/>
    </row>
    <row r="55" spans="1:10" ht="15">
      <c r="A55" s="116"/>
      <c r="B55" s="392" t="s">
        <v>49</v>
      </c>
      <c r="C55" s="393"/>
      <c r="D55" s="393"/>
      <c r="E55" s="393"/>
      <c r="F55" s="394"/>
      <c r="G55" s="397">
        <v>20653669.24</v>
      </c>
      <c r="H55" s="398"/>
      <c r="I55" s="397">
        <f>I56+I57+I58+I59+I60</f>
        <v>650837.4064399998</v>
      </c>
      <c r="J55" s="398"/>
    </row>
    <row r="56" spans="1:10" ht="15">
      <c r="A56" s="116"/>
      <c r="B56" s="392" t="s">
        <v>360</v>
      </c>
      <c r="C56" s="393"/>
      <c r="D56" s="393"/>
      <c r="E56" s="393"/>
      <c r="F56" s="394"/>
      <c r="G56" s="395"/>
      <c r="H56" s="396"/>
      <c r="I56" s="397">
        <f>G55*2.9%</f>
        <v>598956.4079599999</v>
      </c>
      <c r="J56" s="398"/>
    </row>
    <row r="57" spans="1:10" ht="15">
      <c r="A57" s="116"/>
      <c r="B57" s="392" t="s">
        <v>361</v>
      </c>
      <c r="C57" s="393"/>
      <c r="D57" s="393"/>
      <c r="E57" s="393"/>
      <c r="F57" s="394"/>
      <c r="G57" s="395"/>
      <c r="H57" s="396"/>
      <c r="I57" s="399">
        <v>0</v>
      </c>
      <c r="J57" s="400"/>
    </row>
    <row r="58" spans="1:10" ht="15">
      <c r="A58" s="116"/>
      <c r="B58" s="392" t="s">
        <v>362</v>
      </c>
      <c r="C58" s="393"/>
      <c r="D58" s="393"/>
      <c r="E58" s="393"/>
      <c r="F58" s="394"/>
      <c r="G58" s="395"/>
      <c r="H58" s="396"/>
      <c r="I58" s="397">
        <f>G55*0.2%+64.06+4469.6+6040</f>
        <v>51880.998479999995</v>
      </c>
      <c r="J58" s="398"/>
    </row>
    <row r="59" spans="1:10" ht="15">
      <c r="A59" s="116"/>
      <c r="B59" s="392" t="s">
        <v>363</v>
      </c>
      <c r="C59" s="393"/>
      <c r="D59" s="393"/>
      <c r="E59" s="393"/>
      <c r="F59" s="394"/>
      <c r="G59" s="395"/>
      <c r="H59" s="396"/>
      <c r="I59" s="397"/>
      <c r="J59" s="398"/>
    </row>
    <row r="60" spans="1:10" ht="15">
      <c r="A60" s="116"/>
      <c r="B60" s="392" t="s">
        <v>363</v>
      </c>
      <c r="C60" s="393"/>
      <c r="D60" s="393"/>
      <c r="E60" s="393"/>
      <c r="F60" s="394"/>
      <c r="G60" s="395"/>
      <c r="H60" s="396"/>
      <c r="I60" s="397"/>
      <c r="J60" s="398"/>
    </row>
    <row r="61" spans="1:10" ht="15">
      <c r="A61" s="116"/>
      <c r="B61" s="392" t="s">
        <v>364</v>
      </c>
      <c r="C61" s="393"/>
      <c r="D61" s="393"/>
      <c r="E61" s="393"/>
      <c r="F61" s="394"/>
      <c r="G61" s="397">
        <v>20653669.24</v>
      </c>
      <c r="H61" s="398"/>
      <c r="I61" s="397">
        <f>G61*5.1%-1</f>
        <v>1053336.1312399998</v>
      </c>
      <c r="J61" s="398"/>
    </row>
    <row r="62" spans="1:10" ht="15">
      <c r="A62" s="116"/>
      <c r="B62" s="385" t="s">
        <v>365</v>
      </c>
      <c r="C62" s="386"/>
      <c r="D62" s="386"/>
      <c r="E62" s="386"/>
      <c r="F62" s="387"/>
      <c r="G62" s="388" t="s">
        <v>139</v>
      </c>
      <c r="H62" s="389"/>
      <c r="I62" s="390">
        <f>(I51+I55+I61)+1-0.01</f>
        <v>6247981.76048</v>
      </c>
      <c r="J62" s="391"/>
    </row>
  </sheetData>
  <sheetProtection/>
  <mergeCells count="87">
    <mergeCell ref="B44:D44"/>
    <mergeCell ref="J1:O7"/>
    <mergeCell ref="A9:J9"/>
    <mergeCell ref="A10:C10"/>
    <mergeCell ref="D10:F10"/>
    <mergeCell ref="A11:D11"/>
    <mergeCell ref="E11:J11"/>
    <mergeCell ref="B12:G12"/>
    <mergeCell ref="A13:A15"/>
    <mergeCell ref="B13:B15"/>
    <mergeCell ref="C13:C15"/>
    <mergeCell ref="D13:G13"/>
    <mergeCell ref="H13:H15"/>
    <mergeCell ref="I13:I15"/>
    <mergeCell ref="J13:J15"/>
    <mergeCell ref="D14:D15"/>
    <mergeCell ref="E14:G14"/>
    <mergeCell ref="A33:B33"/>
    <mergeCell ref="B34:G34"/>
    <mergeCell ref="B35:D35"/>
    <mergeCell ref="E35:F35"/>
    <mergeCell ref="I35:J35"/>
    <mergeCell ref="B36:D36"/>
    <mergeCell ref="E36:F36"/>
    <mergeCell ref="I36:J36"/>
    <mergeCell ref="B37:D37"/>
    <mergeCell ref="E37:F37"/>
    <mergeCell ref="I37:J37"/>
    <mergeCell ref="B38:D38"/>
    <mergeCell ref="E38:F38"/>
    <mergeCell ref="I38:J38"/>
    <mergeCell ref="B39:D39"/>
    <mergeCell ref="E39:F39"/>
    <mergeCell ref="I39:J39"/>
    <mergeCell ref="B41:G41"/>
    <mergeCell ref="B43:D43"/>
    <mergeCell ref="E43:F43"/>
    <mergeCell ref="I43:J43"/>
    <mergeCell ref="B45:D45"/>
    <mergeCell ref="E45:F45"/>
    <mergeCell ref="I45:J45"/>
    <mergeCell ref="B46:D46"/>
    <mergeCell ref="E46:F46"/>
    <mergeCell ref="I46:J46"/>
    <mergeCell ref="B48:I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B52:F52"/>
    <mergeCell ref="G52:H52"/>
    <mergeCell ref="I52:J52"/>
    <mergeCell ref="B53:F53"/>
    <mergeCell ref="G53:H53"/>
    <mergeCell ref="I53:J53"/>
    <mergeCell ref="B54:F54"/>
    <mergeCell ref="G54:H54"/>
    <mergeCell ref="I54:J54"/>
    <mergeCell ref="B55:F55"/>
    <mergeCell ref="G55:H55"/>
    <mergeCell ref="I55:J55"/>
    <mergeCell ref="B56:F56"/>
    <mergeCell ref="G56:H56"/>
    <mergeCell ref="I56:J56"/>
    <mergeCell ref="I57:J57"/>
    <mergeCell ref="B58:F58"/>
    <mergeCell ref="G58:H58"/>
    <mergeCell ref="I58:J58"/>
    <mergeCell ref="B59:F59"/>
    <mergeCell ref="G59:H59"/>
    <mergeCell ref="I59:J59"/>
    <mergeCell ref="B57:F57"/>
    <mergeCell ref="G57:H57"/>
    <mergeCell ref="B62:F62"/>
    <mergeCell ref="G62:H62"/>
    <mergeCell ref="I62:J62"/>
    <mergeCell ref="B60:F60"/>
    <mergeCell ref="G60:H60"/>
    <mergeCell ref="I60:J60"/>
    <mergeCell ref="B61:F61"/>
    <mergeCell ref="G61:H61"/>
    <mergeCell ref="I61:J61"/>
  </mergeCells>
  <printOptions/>
  <pageMargins left="0.25" right="0.25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44"/>
  <sheetViews>
    <sheetView zoomScalePageLayoutView="0" workbookViewId="0" topLeftCell="B1">
      <selection activeCell="G25" sqref="G25"/>
    </sheetView>
  </sheetViews>
  <sheetFormatPr defaultColWidth="9.00390625" defaultRowHeight="12.75"/>
  <cols>
    <col min="1" max="1" width="9.125" style="0" hidden="1" customWidth="1"/>
    <col min="3" max="3" width="23.875" style="0" customWidth="1"/>
    <col min="4" max="4" width="5.75390625" style="0" customWidth="1"/>
    <col min="5" max="5" width="12.625" style="0" customWidth="1"/>
    <col min="6" max="6" width="11.25390625" style="0" customWidth="1"/>
    <col min="7" max="7" width="21.25390625" style="0" customWidth="1"/>
  </cols>
  <sheetData>
    <row r="1" spans="1:7" ht="15">
      <c r="A1" s="150"/>
      <c r="B1" s="164"/>
      <c r="C1" s="165"/>
      <c r="D1" s="164"/>
      <c r="E1" s="165"/>
      <c r="F1" s="165"/>
      <c r="G1" s="166"/>
    </row>
    <row r="2" spans="1:7" ht="15.75">
      <c r="A2" s="150"/>
      <c r="B2" s="200" t="s">
        <v>421</v>
      </c>
      <c r="C2" s="200"/>
      <c r="D2" s="200"/>
      <c r="E2" s="200"/>
      <c r="F2" s="200"/>
      <c r="G2" s="200"/>
    </row>
    <row r="3" spans="1:106" ht="21" customHeight="1">
      <c r="A3" s="150"/>
      <c r="B3" s="422" t="s">
        <v>464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C3" s="430"/>
      <c r="CD3" s="430"/>
      <c r="CE3" s="430"/>
      <c r="CF3" s="430"/>
      <c r="CG3" s="430"/>
      <c r="CH3" s="430"/>
      <c r="CI3" s="430"/>
      <c r="CJ3" s="430"/>
      <c r="CK3" s="430"/>
      <c r="CL3" s="430"/>
      <c r="CM3" s="430"/>
      <c r="CN3" s="430"/>
      <c r="CO3" s="430"/>
      <c r="CP3" s="430"/>
      <c r="CQ3" s="430"/>
      <c r="CR3" s="430"/>
      <c r="CS3" s="430"/>
      <c r="CT3" s="430"/>
      <c r="CU3" s="430"/>
      <c r="CV3" s="430"/>
      <c r="CW3" s="430"/>
      <c r="CX3" s="430"/>
      <c r="CY3" s="430"/>
      <c r="CZ3" s="430"/>
      <c r="DA3" s="430"/>
      <c r="DB3" s="430"/>
    </row>
    <row r="4" spans="1:7" ht="105">
      <c r="A4" s="150"/>
      <c r="B4" s="167" t="s">
        <v>327</v>
      </c>
      <c r="C4" s="167" t="s">
        <v>4</v>
      </c>
      <c r="D4" s="167" t="s">
        <v>58</v>
      </c>
      <c r="E4" s="167" t="s">
        <v>422</v>
      </c>
      <c r="F4" s="167" t="s">
        <v>423</v>
      </c>
      <c r="G4" s="167" t="s">
        <v>351</v>
      </c>
    </row>
    <row r="5" spans="1:7" ht="15">
      <c r="A5" s="150"/>
      <c r="B5" s="167">
        <v>1</v>
      </c>
      <c r="C5" s="167">
        <v>2</v>
      </c>
      <c r="D5" s="167">
        <v>3</v>
      </c>
      <c r="E5" s="167">
        <v>4</v>
      </c>
      <c r="F5" s="167">
        <v>5</v>
      </c>
      <c r="G5" s="167">
        <v>6</v>
      </c>
    </row>
    <row r="6" spans="1:7" ht="18.75" customHeight="1">
      <c r="A6" s="150"/>
      <c r="B6" s="167">
        <v>1</v>
      </c>
      <c r="C6" s="168" t="s">
        <v>468</v>
      </c>
      <c r="D6" s="167">
        <v>6</v>
      </c>
      <c r="E6" s="167">
        <v>6050</v>
      </c>
      <c r="F6" s="167"/>
      <c r="G6" s="169">
        <v>36300</v>
      </c>
    </row>
    <row r="7" spans="1:7" ht="15">
      <c r="A7" s="150"/>
      <c r="B7" s="171"/>
      <c r="C7" s="167" t="s">
        <v>346</v>
      </c>
      <c r="D7" s="167" t="s">
        <v>139</v>
      </c>
      <c r="E7" s="167" t="s">
        <v>139</v>
      </c>
      <c r="F7" s="167" t="s">
        <v>139</v>
      </c>
      <c r="G7" s="172">
        <f>SUM(G6:G6)</f>
        <v>36300</v>
      </c>
    </row>
    <row r="8" spans="1:7" ht="15">
      <c r="A8" s="150"/>
      <c r="B8" s="150"/>
      <c r="C8" s="150"/>
      <c r="D8" s="150"/>
      <c r="E8" s="150"/>
      <c r="F8" s="150"/>
      <c r="G8" s="150"/>
    </row>
    <row r="9" spans="1:7" ht="15">
      <c r="A9" s="150"/>
      <c r="B9" s="150"/>
      <c r="C9" s="150"/>
      <c r="D9" s="150"/>
      <c r="E9" s="150"/>
      <c r="F9" s="150"/>
      <c r="G9" s="150"/>
    </row>
    <row r="10" spans="1:7" ht="47.25" customHeight="1">
      <c r="A10" s="150"/>
      <c r="B10" s="417" t="s">
        <v>426</v>
      </c>
      <c r="C10" s="417"/>
      <c r="D10" s="417"/>
      <c r="E10" s="417"/>
      <c r="F10" s="417"/>
      <c r="G10" s="417"/>
    </row>
    <row r="11" spans="1:7" ht="28.5" customHeight="1">
      <c r="A11" s="150"/>
      <c r="B11" s="428" t="s">
        <v>463</v>
      </c>
      <c r="C11" s="429"/>
      <c r="D11" s="429"/>
      <c r="E11" s="429"/>
      <c r="F11" s="429"/>
      <c r="G11" s="429"/>
    </row>
    <row r="12" spans="1:7" ht="45">
      <c r="A12" s="150"/>
      <c r="B12" s="167" t="s">
        <v>327</v>
      </c>
      <c r="C12" s="418" t="s">
        <v>42</v>
      </c>
      <c r="D12" s="419"/>
      <c r="E12" s="167" t="s">
        <v>60</v>
      </c>
      <c r="F12" s="167" t="s">
        <v>427</v>
      </c>
      <c r="G12" s="167" t="s">
        <v>428</v>
      </c>
    </row>
    <row r="13" spans="1:7" ht="15">
      <c r="A13" s="150"/>
      <c r="B13" s="167">
        <v>1</v>
      </c>
      <c r="C13" s="418">
        <v>2</v>
      </c>
      <c r="D13" s="419"/>
      <c r="E13" s="167">
        <v>3</v>
      </c>
      <c r="F13" s="167">
        <v>4</v>
      </c>
      <c r="G13" s="167">
        <v>5</v>
      </c>
    </row>
    <row r="14" spans="1:7" ht="15">
      <c r="A14" s="150"/>
      <c r="B14" s="167">
        <v>1</v>
      </c>
      <c r="C14" s="420" t="s">
        <v>282</v>
      </c>
      <c r="D14" s="421"/>
      <c r="E14" s="167">
        <v>1</v>
      </c>
      <c r="F14" s="167">
        <v>3</v>
      </c>
      <c r="G14" s="169">
        <v>92800</v>
      </c>
    </row>
    <row r="15" spans="1:7" ht="15">
      <c r="A15" s="150"/>
      <c r="B15" s="167">
        <v>2</v>
      </c>
      <c r="C15" s="420" t="s">
        <v>429</v>
      </c>
      <c r="D15" s="421"/>
      <c r="E15" s="167">
        <v>5</v>
      </c>
      <c r="F15" s="167">
        <v>6</v>
      </c>
      <c r="G15" s="169">
        <v>12000</v>
      </c>
    </row>
    <row r="16" spans="1:7" ht="15">
      <c r="A16" s="150"/>
      <c r="B16" s="171"/>
      <c r="C16" s="424" t="s">
        <v>346</v>
      </c>
      <c r="D16" s="425"/>
      <c r="E16" s="167" t="s">
        <v>139</v>
      </c>
      <c r="F16" s="167" t="s">
        <v>139</v>
      </c>
      <c r="G16" s="173">
        <f>SUM(G14:G15)</f>
        <v>104800</v>
      </c>
    </row>
    <row r="17" spans="1:7" ht="15">
      <c r="A17" s="150"/>
      <c r="B17" s="150"/>
      <c r="C17" s="150"/>
      <c r="D17" s="150"/>
      <c r="E17" s="150"/>
      <c r="F17" s="150"/>
      <c r="G17" s="174"/>
    </row>
    <row r="18" spans="1:7" ht="15.75">
      <c r="A18" s="150"/>
      <c r="B18" s="417" t="s">
        <v>430</v>
      </c>
      <c r="C18" s="417"/>
      <c r="D18" s="417"/>
      <c r="E18" s="417"/>
      <c r="F18" s="417"/>
      <c r="G18" s="417"/>
    </row>
    <row r="19" spans="1:42" ht="15">
      <c r="A19" s="150"/>
      <c r="B19" s="422" t="s">
        <v>465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</row>
    <row r="20" spans="1:7" ht="45">
      <c r="A20" s="150"/>
      <c r="B20" s="167" t="s">
        <v>327</v>
      </c>
      <c r="C20" s="418" t="s">
        <v>42</v>
      </c>
      <c r="D20" s="426"/>
      <c r="E20" s="419"/>
      <c r="F20" s="167" t="s">
        <v>61</v>
      </c>
      <c r="G20" s="167" t="s">
        <v>431</v>
      </c>
    </row>
    <row r="21" spans="1:7" ht="15">
      <c r="A21" s="150"/>
      <c r="B21" s="167">
        <v>1</v>
      </c>
      <c r="C21" s="418">
        <v>2</v>
      </c>
      <c r="D21" s="426"/>
      <c r="E21" s="419"/>
      <c r="F21" s="167">
        <v>3</v>
      </c>
      <c r="G21" s="167">
        <v>4</v>
      </c>
    </row>
    <row r="22" spans="1:7" ht="15">
      <c r="A22" s="150"/>
      <c r="B22" s="167">
        <v>1</v>
      </c>
      <c r="C22" s="420"/>
      <c r="D22" s="427"/>
      <c r="E22" s="421"/>
      <c r="F22" s="167"/>
      <c r="G22" s="169"/>
    </row>
    <row r="23" spans="1:7" ht="15">
      <c r="A23" s="150"/>
      <c r="B23" s="167">
        <v>2</v>
      </c>
      <c r="C23" s="420" t="s">
        <v>311</v>
      </c>
      <c r="D23" s="427"/>
      <c r="E23" s="421"/>
      <c r="F23" s="167">
        <v>6</v>
      </c>
      <c r="G23" s="169">
        <v>50000</v>
      </c>
    </row>
    <row r="24" spans="1:7" ht="15">
      <c r="A24" s="150"/>
      <c r="B24" s="167">
        <v>3</v>
      </c>
      <c r="C24" s="420" t="s">
        <v>432</v>
      </c>
      <c r="D24" s="427"/>
      <c r="E24" s="421"/>
      <c r="F24" s="167">
        <v>3</v>
      </c>
      <c r="G24" s="169">
        <f>123678.39-6.34</f>
        <v>123672.05</v>
      </c>
    </row>
    <row r="25" spans="1:7" ht="15">
      <c r="A25" s="150"/>
      <c r="B25" s="167">
        <v>4</v>
      </c>
      <c r="C25" s="420" t="s">
        <v>433</v>
      </c>
      <c r="D25" s="427"/>
      <c r="E25" s="421"/>
      <c r="F25" s="167">
        <v>3</v>
      </c>
      <c r="G25" s="169">
        <f>60000+63131.22</f>
        <v>123131.22</v>
      </c>
    </row>
    <row r="26" spans="1:7" ht="15">
      <c r="A26" s="150"/>
      <c r="B26" s="167">
        <v>5</v>
      </c>
      <c r="C26" s="420" t="s">
        <v>434</v>
      </c>
      <c r="D26" s="427"/>
      <c r="E26" s="421"/>
      <c r="F26" s="167"/>
      <c r="G26" s="169">
        <v>0</v>
      </c>
    </row>
    <row r="27" spans="1:7" ht="15">
      <c r="A27" s="150"/>
      <c r="B27" s="171"/>
      <c r="C27" s="424" t="s">
        <v>346</v>
      </c>
      <c r="D27" s="431"/>
      <c r="E27" s="425"/>
      <c r="F27" s="167" t="s">
        <v>139</v>
      </c>
      <c r="G27" s="175">
        <f>SUM(G22:G26)</f>
        <v>296803.27</v>
      </c>
    </row>
    <row r="28" spans="1:7" ht="15.75">
      <c r="A28" s="150"/>
      <c r="B28" s="417" t="s">
        <v>435</v>
      </c>
      <c r="C28" s="417"/>
      <c r="D28" s="417"/>
      <c r="E28" s="417"/>
      <c r="F28" s="417"/>
      <c r="G28" s="417"/>
    </row>
    <row r="29" spans="1:42" ht="15">
      <c r="A29" s="150"/>
      <c r="B29" s="422" t="s">
        <v>466</v>
      </c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</row>
    <row r="30" spans="1:42" ht="45">
      <c r="A30" s="150"/>
      <c r="B30" s="167" t="s">
        <v>327</v>
      </c>
      <c r="C30" s="418" t="s">
        <v>42</v>
      </c>
      <c r="D30" s="419"/>
      <c r="E30" s="167" t="s">
        <v>59</v>
      </c>
      <c r="F30" s="167" t="s">
        <v>436</v>
      </c>
      <c r="G30" s="167" t="s">
        <v>437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</row>
    <row r="31" spans="1:7" ht="15">
      <c r="A31" s="150"/>
      <c r="B31" s="167">
        <v>1</v>
      </c>
      <c r="C31" s="418">
        <v>2</v>
      </c>
      <c r="D31" s="419"/>
      <c r="E31" s="167">
        <v>3</v>
      </c>
      <c r="F31" s="167">
        <v>4</v>
      </c>
      <c r="G31" s="167">
        <v>5</v>
      </c>
    </row>
    <row r="32" spans="1:7" ht="15">
      <c r="A32" s="150"/>
      <c r="B32" s="167">
        <v>1</v>
      </c>
      <c r="C32" s="420"/>
      <c r="D32" s="421"/>
      <c r="E32" s="167"/>
      <c r="F32" s="170"/>
      <c r="G32" s="169"/>
    </row>
    <row r="33" spans="1:7" ht="15">
      <c r="A33" s="150"/>
      <c r="B33" s="171"/>
      <c r="C33" s="424" t="s">
        <v>346</v>
      </c>
      <c r="D33" s="425"/>
      <c r="E33" s="167" t="s">
        <v>139</v>
      </c>
      <c r="F33" s="167" t="s">
        <v>139</v>
      </c>
      <c r="G33" s="173">
        <f>SUM(G32:G32)</f>
        <v>0</v>
      </c>
    </row>
    <row r="34" spans="1:7" ht="15.75">
      <c r="A34" s="150"/>
      <c r="B34" s="417" t="s">
        <v>438</v>
      </c>
      <c r="C34" s="417"/>
      <c r="D34" s="417"/>
      <c r="E34" s="417"/>
      <c r="F34" s="417"/>
      <c r="G34" s="417"/>
    </row>
    <row r="35" spans="1:42" ht="15">
      <c r="A35" s="150"/>
      <c r="B35" s="422" t="s">
        <v>467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</row>
    <row r="36" spans="1:7" ht="45">
      <c r="A36" s="150"/>
      <c r="B36" s="167" t="s">
        <v>327</v>
      </c>
      <c r="C36" s="418" t="s">
        <v>42</v>
      </c>
      <c r="D36" s="419"/>
      <c r="E36" s="167" t="s">
        <v>59</v>
      </c>
      <c r="F36" s="167" t="s">
        <v>436</v>
      </c>
      <c r="G36" s="167" t="s">
        <v>437</v>
      </c>
    </row>
    <row r="37" spans="1:7" ht="15">
      <c r="A37" s="150"/>
      <c r="B37" s="167">
        <v>1</v>
      </c>
      <c r="C37" s="418">
        <v>2</v>
      </c>
      <c r="D37" s="419"/>
      <c r="E37" s="167">
        <v>3</v>
      </c>
      <c r="F37" s="167">
        <v>4</v>
      </c>
      <c r="G37" s="167">
        <v>5</v>
      </c>
    </row>
    <row r="38" spans="1:7" ht="15">
      <c r="A38" s="150"/>
      <c r="B38" s="167">
        <v>1</v>
      </c>
      <c r="C38" s="420" t="s">
        <v>439</v>
      </c>
      <c r="D38" s="421"/>
      <c r="E38" s="167"/>
      <c r="F38" s="167"/>
      <c r="G38" s="169">
        <v>10000</v>
      </c>
    </row>
    <row r="39" spans="1:7" ht="15">
      <c r="A39" s="150"/>
      <c r="B39" s="167">
        <v>2</v>
      </c>
      <c r="C39" s="420" t="s">
        <v>315</v>
      </c>
      <c r="D39" s="421"/>
      <c r="E39" s="167"/>
      <c r="F39" s="167"/>
      <c r="G39" s="169">
        <v>23952.08</v>
      </c>
    </row>
    <row r="40" spans="1:7" ht="15">
      <c r="A40" s="150"/>
      <c r="B40" s="167">
        <v>3</v>
      </c>
      <c r="C40" s="420" t="s">
        <v>440</v>
      </c>
      <c r="D40" s="421"/>
      <c r="E40" s="167"/>
      <c r="F40" s="167"/>
      <c r="G40" s="169">
        <v>8000</v>
      </c>
    </row>
    <row r="41" spans="1:7" ht="15">
      <c r="A41" s="150"/>
      <c r="B41" s="167">
        <v>4</v>
      </c>
      <c r="C41" s="420" t="s">
        <v>441</v>
      </c>
      <c r="D41" s="421"/>
      <c r="E41" s="167"/>
      <c r="F41" s="167"/>
      <c r="G41" s="169">
        <v>58047.92</v>
      </c>
    </row>
    <row r="42" spans="1:7" ht="15">
      <c r="A42" s="150"/>
      <c r="B42" s="167">
        <v>6</v>
      </c>
      <c r="C42" s="176" t="s">
        <v>301</v>
      </c>
      <c r="D42" s="177"/>
      <c r="E42" s="167"/>
      <c r="F42" s="167"/>
      <c r="G42" s="169">
        <v>320900</v>
      </c>
    </row>
    <row r="43" spans="1:7" ht="15">
      <c r="A43" s="150"/>
      <c r="B43" s="171"/>
      <c r="C43" s="424" t="s">
        <v>346</v>
      </c>
      <c r="D43" s="425"/>
      <c r="E43" s="167" t="s">
        <v>139</v>
      </c>
      <c r="F43" s="167" t="s">
        <v>139</v>
      </c>
      <c r="G43" s="173">
        <f>SUM(G38:G42)</f>
        <v>420900</v>
      </c>
    </row>
    <row r="44" spans="1:7" ht="15">
      <c r="A44" s="150"/>
      <c r="B44" s="150"/>
      <c r="C44" s="150"/>
      <c r="D44" s="150"/>
      <c r="E44" s="150"/>
      <c r="F44" s="150"/>
      <c r="G44" s="150"/>
    </row>
  </sheetData>
  <sheetProtection/>
  <mergeCells count="35">
    <mergeCell ref="AQ3:DB3"/>
    <mergeCell ref="B19:AP19"/>
    <mergeCell ref="B29:AP29"/>
    <mergeCell ref="B35:AP35"/>
    <mergeCell ref="C38:D38"/>
    <mergeCell ref="C37:D37"/>
    <mergeCell ref="C24:E24"/>
    <mergeCell ref="C25:E25"/>
    <mergeCell ref="C26:E26"/>
    <mergeCell ref="C27:E27"/>
    <mergeCell ref="C39:D39"/>
    <mergeCell ref="C40:D40"/>
    <mergeCell ref="C41:D41"/>
    <mergeCell ref="C43:D43"/>
    <mergeCell ref="B11:G11"/>
    <mergeCell ref="C31:D31"/>
    <mergeCell ref="C32:D32"/>
    <mergeCell ref="C33:D33"/>
    <mergeCell ref="B34:G34"/>
    <mergeCell ref="C36:D36"/>
    <mergeCell ref="B28:G28"/>
    <mergeCell ref="C30:D30"/>
    <mergeCell ref="C16:D16"/>
    <mergeCell ref="B18:G18"/>
    <mergeCell ref="C20:E20"/>
    <mergeCell ref="C21:E21"/>
    <mergeCell ref="C22:E22"/>
    <mergeCell ref="C23:E23"/>
    <mergeCell ref="B10:G10"/>
    <mergeCell ref="C12:D12"/>
    <mergeCell ref="C13:D13"/>
    <mergeCell ref="C14:D14"/>
    <mergeCell ref="C15:D15"/>
    <mergeCell ref="B2:G2"/>
    <mergeCell ref="B3:AP3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96">
      <selection activeCell="D3" sqref="D3:G3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</cols>
  <sheetData>
    <row r="1" spans="1:7" ht="15">
      <c r="A1" s="150"/>
      <c r="B1" s="150"/>
      <c r="C1" s="150"/>
      <c r="D1" s="150"/>
      <c r="E1" s="150"/>
      <c r="F1" s="150"/>
      <c r="G1" s="150"/>
    </row>
    <row r="2" spans="1:7" ht="15.75">
      <c r="A2" s="164"/>
      <c r="B2" s="200" t="s">
        <v>179</v>
      </c>
      <c r="C2" s="200"/>
      <c r="D2" s="200"/>
      <c r="E2" s="200"/>
      <c r="F2" s="200"/>
      <c r="G2" s="200"/>
    </row>
    <row r="3" spans="1:7" ht="15.75">
      <c r="A3" s="150"/>
      <c r="B3" s="432" t="s">
        <v>152</v>
      </c>
      <c r="C3" s="432"/>
      <c r="D3" s="433"/>
      <c r="E3" s="433"/>
      <c r="F3" s="433"/>
      <c r="G3" s="433"/>
    </row>
    <row r="4" spans="1:7" ht="15.75">
      <c r="A4" s="150"/>
      <c r="B4" s="200" t="s">
        <v>324</v>
      </c>
      <c r="C4" s="200"/>
      <c r="D4" s="200"/>
      <c r="E4" s="434"/>
      <c r="F4" s="434"/>
      <c r="G4" s="434"/>
    </row>
    <row r="5" spans="1:7" ht="15">
      <c r="A5" s="150"/>
      <c r="B5" s="150"/>
      <c r="C5" s="150"/>
      <c r="D5" s="150"/>
      <c r="E5" s="150"/>
      <c r="F5" s="150"/>
      <c r="G5" s="150"/>
    </row>
    <row r="6" spans="1:7" ht="75">
      <c r="A6" s="150"/>
      <c r="B6" s="167" t="s">
        <v>327</v>
      </c>
      <c r="C6" s="418" t="s">
        <v>4</v>
      </c>
      <c r="D6" s="419"/>
      <c r="E6" s="167" t="s">
        <v>442</v>
      </c>
      <c r="F6" s="167" t="s">
        <v>443</v>
      </c>
      <c r="G6" s="167" t="s">
        <v>444</v>
      </c>
    </row>
    <row r="7" spans="1:7" ht="15">
      <c r="A7" s="150"/>
      <c r="B7" s="167">
        <v>1</v>
      </c>
      <c r="C7" s="418">
        <v>2</v>
      </c>
      <c r="D7" s="419"/>
      <c r="E7" s="167">
        <v>3</v>
      </c>
      <c r="F7" s="167">
        <v>4</v>
      </c>
      <c r="G7" s="167">
        <v>5</v>
      </c>
    </row>
    <row r="8" spans="1:7" ht="15">
      <c r="A8" s="150"/>
      <c r="B8" s="171"/>
      <c r="C8" s="418"/>
      <c r="D8" s="419"/>
      <c r="E8" s="171"/>
      <c r="F8" s="171"/>
      <c r="G8" s="171"/>
    </row>
    <row r="9" spans="1:7" ht="15">
      <c r="A9" s="150"/>
      <c r="B9" s="171"/>
      <c r="C9" s="418"/>
      <c r="D9" s="419"/>
      <c r="E9" s="171"/>
      <c r="F9" s="171"/>
      <c r="G9" s="171"/>
    </row>
    <row r="10" spans="1:7" ht="15">
      <c r="A10" s="150"/>
      <c r="B10" s="171"/>
      <c r="C10" s="424" t="s">
        <v>346</v>
      </c>
      <c r="D10" s="425"/>
      <c r="E10" s="167" t="s">
        <v>139</v>
      </c>
      <c r="F10" s="167" t="s">
        <v>139</v>
      </c>
      <c r="G10" s="167"/>
    </row>
    <row r="11" spans="1:7" ht="15">
      <c r="A11" s="150"/>
      <c r="B11" s="150"/>
      <c r="C11" s="150"/>
      <c r="D11" s="150"/>
      <c r="E11" s="150"/>
      <c r="F11" s="150"/>
      <c r="G11" s="150"/>
    </row>
    <row r="12" spans="1:7" ht="15.75">
      <c r="A12" s="150"/>
      <c r="B12" s="200" t="s">
        <v>182</v>
      </c>
      <c r="C12" s="200"/>
      <c r="D12" s="200"/>
      <c r="E12" s="200"/>
      <c r="F12" s="200"/>
      <c r="G12" s="200"/>
    </row>
    <row r="13" spans="1:7" ht="15">
      <c r="A13" s="150"/>
      <c r="B13" s="150"/>
      <c r="C13" s="150"/>
      <c r="D13" s="150"/>
      <c r="E13" s="150"/>
      <c r="F13" s="150"/>
      <c r="G13" s="150"/>
    </row>
    <row r="14" spans="1:7" ht="15.75">
      <c r="A14" s="150"/>
      <c r="B14" s="435" t="s">
        <v>152</v>
      </c>
      <c r="C14" s="435"/>
      <c r="D14" s="433"/>
      <c r="E14" s="433"/>
      <c r="F14" s="433"/>
      <c r="G14" s="433"/>
    </row>
    <row r="15" spans="1:7" ht="15.75">
      <c r="A15" s="150"/>
      <c r="B15" s="200" t="s">
        <v>324</v>
      </c>
      <c r="C15" s="200"/>
      <c r="D15" s="200"/>
      <c r="E15" s="434"/>
      <c r="F15" s="434"/>
      <c r="G15" s="434"/>
    </row>
    <row r="16" spans="1:7" ht="15">
      <c r="A16" s="150"/>
      <c r="B16" s="150"/>
      <c r="C16" s="150"/>
      <c r="D16" s="150"/>
      <c r="E16" s="150"/>
      <c r="F16" s="150"/>
      <c r="G16" s="150"/>
    </row>
    <row r="17" spans="1:7" ht="105">
      <c r="A17" s="150"/>
      <c r="B17" s="167" t="s">
        <v>327</v>
      </c>
      <c r="C17" s="418" t="s">
        <v>42</v>
      </c>
      <c r="D17" s="419"/>
      <c r="E17" s="167" t="s">
        <v>445</v>
      </c>
      <c r="F17" s="167" t="s">
        <v>446</v>
      </c>
      <c r="G17" s="167" t="s">
        <v>447</v>
      </c>
    </row>
    <row r="18" spans="1:7" ht="15">
      <c r="A18" s="150"/>
      <c r="B18" s="167">
        <v>1</v>
      </c>
      <c r="C18" s="418">
        <v>2</v>
      </c>
      <c r="D18" s="419"/>
      <c r="E18" s="167">
        <v>3</v>
      </c>
      <c r="F18" s="167">
        <v>4</v>
      </c>
      <c r="G18" s="167">
        <v>5</v>
      </c>
    </row>
    <row r="19" spans="1:7" ht="15">
      <c r="A19" s="150"/>
      <c r="B19" s="171"/>
      <c r="C19" s="418"/>
      <c r="D19" s="419"/>
      <c r="E19" s="171"/>
      <c r="F19" s="171"/>
      <c r="G19" s="171"/>
    </row>
    <row r="20" spans="1:7" ht="15">
      <c r="A20" s="150"/>
      <c r="B20" s="171"/>
      <c r="C20" s="418"/>
      <c r="D20" s="419"/>
      <c r="E20" s="171"/>
      <c r="F20" s="171"/>
      <c r="G20" s="171"/>
    </row>
    <row r="21" spans="1:7" ht="15">
      <c r="A21" s="150"/>
      <c r="B21" s="171"/>
      <c r="C21" s="424" t="s">
        <v>346</v>
      </c>
      <c r="D21" s="425"/>
      <c r="E21" s="167"/>
      <c r="F21" s="167" t="s">
        <v>139</v>
      </c>
      <c r="G21" s="167"/>
    </row>
    <row r="22" spans="1:7" ht="15">
      <c r="A22" s="150"/>
      <c r="B22" s="150"/>
      <c r="C22" s="150"/>
      <c r="D22" s="150"/>
      <c r="E22" s="150"/>
      <c r="F22" s="150"/>
      <c r="G22" s="150"/>
    </row>
    <row r="23" spans="1:7" ht="15.75">
      <c r="A23" s="150"/>
      <c r="B23" s="200" t="s">
        <v>185</v>
      </c>
      <c r="C23" s="200"/>
      <c r="D23" s="200"/>
      <c r="E23" s="200"/>
      <c r="F23" s="200"/>
      <c r="G23" s="200"/>
    </row>
    <row r="24" spans="1:7" ht="15">
      <c r="A24" s="150"/>
      <c r="B24" s="150"/>
      <c r="C24" s="150"/>
      <c r="D24" s="150"/>
      <c r="E24" s="150"/>
      <c r="F24" s="150"/>
      <c r="G24" s="150"/>
    </row>
    <row r="25" spans="1:7" ht="15.75">
      <c r="A25" s="150"/>
      <c r="B25" s="435" t="s">
        <v>152</v>
      </c>
      <c r="C25" s="435"/>
      <c r="D25" s="433"/>
      <c r="E25" s="433"/>
      <c r="F25" s="433"/>
      <c r="G25" s="433"/>
    </row>
    <row r="26" spans="1:7" ht="15.75">
      <c r="A26" s="150"/>
      <c r="B26" s="200" t="s">
        <v>324</v>
      </c>
      <c r="C26" s="200"/>
      <c r="D26" s="200"/>
      <c r="E26" s="434"/>
      <c r="F26" s="434"/>
      <c r="G26" s="434"/>
    </row>
    <row r="27" spans="1:7" ht="15">
      <c r="A27" s="150"/>
      <c r="B27" s="150"/>
      <c r="C27" s="150"/>
      <c r="D27" s="150"/>
      <c r="E27" s="150"/>
      <c r="F27" s="150"/>
      <c r="G27" s="150"/>
    </row>
    <row r="28" spans="1:7" ht="75">
      <c r="A28" s="150"/>
      <c r="B28" s="167" t="s">
        <v>327</v>
      </c>
      <c r="C28" s="418" t="s">
        <v>4</v>
      </c>
      <c r="D28" s="419"/>
      <c r="E28" s="167" t="s">
        <v>442</v>
      </c>
      <c r="F28" s="167" t="s">
        <v>443</v>
      </c>
      <c r="G28" s="167" t="s">
        <v>444</v>
      </c>
    </row>
    <row r="29" spans="1:7" ht="15">
      <c r="A29" s="150"/>
      <c r="B29" s="167">
        <v>1</v>
      </c>
      <c r="C29" s="418">
        <v>2</v>
      </c>
      <c r="D29" s="419"/>
      <c r="E29" s="167">
        <v>3</v>
      </c>
      <c r="F29" s="167">
        <v>4</v>
      </c>
      <c r="G29" s="167">
        <v>5</v>
      </c>
    </row>
    <row r="30" spans="1:7" ht="15">
      <c r="A30" s="150"/>
      <c r="B30" s="171"/>
      <c r="C30" s="418"/>
      <c r="D30" s="419"/>
      <c r="E30" s="171"/>
      <c r="F30" s="171"/>
      <c r="G30" s="171"/>
    </row>
    <row r="31" spans="1:7" ht="15">
      <c r="A31" s="150"/>
      <c r="B31" s="171"/>
      <c r="C31" s="418"/>
      <c r="D31" s="419"/>
      <c r="E31" s="171"/>
      <c r="F31" s="171"/>
      <c r="G31" s="171"/>
    </row>
    <row r="32" spans="1:7" ht="15">
      <c r="A32" s="150"/>
      <c r="B32" s="171"/>
      <c r="C32" s="424" t="s">
        <v>346</v>
      </c>
      <c r="D32" s="425"/>
      <c r="E32" s="167" t="s">
        <v>139</v>
      </c>
      <c r="F32" s="167" t="s">
        <v>139</v>
      </c>
      <c r="G32" s="167"/>
    </row>
    <row r="33" spans="1:7" ht="15">
      <c r="A33" s="150"/>
      <c r="B33" s="150"/>
      <c r="C33" s="150"/>
      <c r="D33" s="150"/>
      <c r="E33" s="150"/>
      <c r="F33" s="150"/>
      <c r="G33" s="150"/>
    </row>
    <row r="34" spans="1:7" ht="15.75">
      <c r="A34" s="150"/>
      <c r="B34" s="417" t="s">
        <v>448</v>
      </c>
      <c r="C34" s="417"/>
      <c r="D34" s="417"/>
      <c r="E34" s="417"/>
      <c r="F34" s="417"/>
      <c r="G34" s="417"/>
    </row>
    <row r="35" spans="1:7" ht="15">
      <c r="A35" s="150"/>
      <c r="B35" s="150"/>
      <c r="C35" s="150"/>
      <c r="D35" s="150"/>
      <c r="E35" s="150"/>
      <c r="F35" s="150"/>
      <c r="G35" s="150"/>
    </row>
    <row r="36" spans="1:7" ht="15.75">
      <c r="A36" s="150"/>
      <c r="B36" s="435" t="s">
        <v>152</v>
      </c>
      <c r="C36" s="435"/>
      <c r="D36" s="436">
        <v>244</v>
      </c>
      <c r="E36" s="436"/>
      <c r="F36" s="436"/>
      <c r="G36" s="436"/>
    </row>
    <row r="37" spans="1:7" ht="15.75">
      <c r="A37" s="150"/>
      <c r="B37" s="435" t="s">
        <v>324</v>
      </c>
      <c r="C37" s="435"/>
      <c r="D37" s="214" t="s">
        <v>325</v>
      </c>
      <c r="E37" s="214"/>
      <c r="F37" s="214"/>
      <c r="G37" s="214"/>
    </row>
    <row r="38" spans="1:7" ht="15">
      <c r="A38" s="150"/>
      <c r="B38" s="150"/>
      <c r="C38" s="150"/>
      <c r="D38" s="150"/>
      <c r="E38" s="150"/>
      <c r="F38" s="150"/>
      <c r="G38" s="150"/>
    </row>
    <row r="39" spans="1:7" ht="75">
      <c r="A39" s="150"/>
      <c r="B39" s="167" t="s">
        <v>327</v>
      </c>
      <c r="C39" s="418" t="s">
        <v>4</v>
      </c>
      <c r="D39" s="419"/>
      <c r="E39" s="167" t="s">
        <v>442</v>
      </c>
      <c r="F39" s="167" t="s">
        <v>443</v>
      </c>
      <c r="G39" s="167" t="s">
        <v>444</v>
      </c>
    </row>
    <row r="40" spans="1:7" ht="15">
      <c r="A40" s="150"/>
      <c r="B40" s="167">
        <v>1</v>
      </c>
      <c r="C40" s="418">
        <v>2</v>
      </c>
      <c r="D40" s="419"/>
      <c r="E40" s="167">
        <v>3</v>
      </c>
      <c r="F40" s="167">
        <v>4</v>
      </c>
      <c r="G40" s="167">
        <v>5</v>
      </c>
    </row>
    <row r="41" spans="1:7" ht="15">
      <c r="A41" s="150"/>
      <c r="B41" s="167">
        <v>1</v>
      </c>
      <c r="C41" s="420"/>
      <c r="D41" s="421"/>
      <c r="E41" s="169"/>
      <c r="F41" s="167"/>
      <c r="G41" s="169"/>
    </row>
    <row r="42" spans="1:7" ht="15">
      <c r="A42" s="150"/>
      <c r="B42" s="171"/>
      <c r="C42" s="424" t="s">
        <v>346</v>
      </c>
      <c r="D42" s="425"/>
      <c r="E42" s="167" t="s">
        <v>139</v>
      </c>
      <c r="F42" s="167" t="s">
        <v>139</v>
      </c>
      <c r="G42" s="175">
        <f>SUM(G41:G41)</f>
        <v>0</v>
      </c>
    </row>
    <row r="43" spans="1:7" ht="15">
      <c r="A43" s="150"/>
      <c r="B43" s="150"/>
      <c r="C43" s="150"/>
      <c r="D43" s="150"/>
      <c r="E43" s="150"/>
      <c r="F43" s="150"/>
      <c r="G43" s="150"/>
    </row>
    <row r="44" spans="1:7" ht="15.75">
      <c r="A44" s="150"/>
      <c r="B44" s="417" t="s">
        <v>449</v>
      </c>
      <c r="C44" s="417"/>
      <c r="D44" s="417"/>
      <c r="E44" s="417"/>
      <c r="F44" s="417"/>
      <c r="G44" s="417"/>
    </row>
    <row r="45" spans="1:7" ht="15">
      <c r="A45" s="150"/>
      <c r="B45" s="150"/>
      <c r="C45" s="150"/>
      <c r="D45" s="150"/>
      <c r="E45" s="150"/>
      <c r="F45" s="150"/>
      <c r="G45" s="150"/>
    </row>
    <row r="46" spans="1:7" ht="15.75">
      <c r="A46" s="150"/>
      <c r="B46" s="435" t="s">
        <v>152</v>
      </c>
      <c r="C46" s="435"/>
      <c r="D46" s="436">
        <v>244</v>
      </c>
      <c r="E46" s="436"/>
      <c r="F46" s="436"/>
      <c r="G46" s="436"/>
    </row>
    <row r="47" spans="1:7" ht="15.75">
      <c r="A47" s="150"/>
      <c r="B47" s="200" t="s">
        <v>324</v>
      </c>
      <c r="C47" s="200"/>
      <c r="D47" s="214" t="s">
        <v>325</v>
      </c>
      <c r="E47" s="214"/>
      <c r="F47" s="214"/>
      <c r="G47" s="214"/>
    </row>
    <row r="48" spans="1:7" ht="15">
      <c r="A48" s="150"/>
      <c r="B48" s="150"/>
      <c r="C48" s="150"/>
      <c r="D48" s="150"/>
      <c r="E48" s="150"/>
      <c r="F48" s="150"/>
      <c r="G48" s="150"/>
    </row>
    <row r="49" spans="1:7" ht="15.75">
      <c r="A49" s="150"/>
      <c r="B49" s="417" t="s">
        <v>450</v>
      </c>
      <c r="C49" s="417"/>
      <c r="D49" s="417"/>
      <c r="E49" s="417"/>
      <c r="F49" s="417"/>
      <c r="G49" s="417"/>
    </row>
    <row r="50" spans="1:7" ht="15">
      <c r="A50" s="150"/>
      <c r="B50" s="150"/>
      <c r="C50" s="150"/>
      <c r="D50" s="150"/>
      <c r="E50" s="150"/>
      <c r="F50" s="150"/>
      <c r="G50" s="150"/>
    </row>
    <row r="51" spans="1:7" ht="60">
      <c r="A51" s="150"/>
      <c r="B51" s="167" t="s">
        <v>327</v>
      </c>
      <c r="C51" s="167" t="s">
        <v>42</v>
      </c>
      <c r="D51" s="167" t="s">
        <v>55</v>
      </c>
      <c r="E51" s="167" t="s">
        <v>56</v>
      </c>
      <c r="F51" s="167" t="s">
        <v>451</v>
      </c>
      <c r="G51" s="167" t="s">
        <v>351</v>
      </c>
    </row>
    <row r="52" spans="1:7" ht="15">
      <c r="A52" s="150"/>
      <c r="B52" s="167">
        <v>1</v>
      </c>
      <c r="C52" s="167">
        <v>2</v>
      </c>
      <c r="D52" s="167">
        <v>3</v>
      </c>
      <c r="E52" s="167">
        <v>4</v>
      </c>
      <c r="F52" s="167">
        <v>5</v>
      </c>
      <c r="G52" s="167">
        <v>6</v>
      </c>
    </row>
    <row r="53" spans="1:7" ht="30">
      <c r="A53" s="150"/>
      <c r="B53" s="167">
        <v>1</v>
      </c>
      <c r="C53" s="168" t="s">
        <v>452</v>
      </c>
      <c r="D53" s="167">
        <v>4</v>
      </c>
      <c r="E53" s="167">
        <v>12</v>
      </c>
      <c r="F53" s="169">
        <v>2185</v>
      </c>
      <c r="G53" s="178">
        <v>55600</v>
      </c>
    </row>
    <row r="54" spans="1:7" ht="15">
      <c r="A54" s="150"/>
      <c r="B54" s="171"/>
      <c r="C54" s="167" t="s">
        <v>346</v>
      </c>
      <c r="D54" s="171" t="s">
        <v>139</v>
      </c>
      <c r="E54" s="167" t="s">
        <v>139</v>
      </c>
      <c r="F54" s="167" t="s">
        <v>139</v>
      </c>
      <c r="G54" s="179">
        <f>SUM(G53:G53)</f>
        <v>55600</v>
      </c>
    </row>
    <row r="55" spans="1:7" ht="15">
      <c r="A55" s="150"/>
      <c r="B55" s="150"/>
      <c r="C55" s="150"/>
      <c r="D55" s="150"/>
      <c r="E55" s="150"/>
      <c r="F55" s="150"/>
      <c r="G55" s="150"/>
    </row>
    <row r="56" spans="1:7" ht="15.75">
      <c r="A56" s="150"/>
      <c r="B56" s="200" t="s">
        <v>190</v>
      </c>
      <c r="C56" s="200"/>
      <c r="D56" s="200"/>
      <c r="E56" s="200"/>
      <c r="F56" s="200"/>
      <c r="G56" s="200"/>
    </row>
    <row r="57" spans="1:7" ht="15">
      <c r="A57" s="150"/>
      <c r="B57" s="150"/>
      <c r="C57" s="150"/>
      <c r="D57" s="150"/>
      <c r="E57" s="150"/>
      <c r="F57" s="150"/>
      <c r="G57" s="150"/>
    </row>
    <row r="58" spans="1:7" ht="75">
      <c r="A58" s="150"/>
      <c r="B58" s="167" t="s">
        <v>327</v>
      </c>
      <c r="C58" s="418" t="s">
        <v>42</v>
      </c>
      <c r="D58" s="419"/>
      <c r="E58" s="167" t="s">
        <v>453</v>
      </c>
      <c r="F58" s="167" t="s">
        <v>454</v>
      </c>
      <c r="G58" s="167" t="s">
        <v>437</v>
      </c>
    </row>
    <row r="59" spans="1:7" ht="15">
      <c r="A59" s="150"/>
      <c r="B59" s="167">
        <v>1</v>
      </c>
      <c r="C59" s="418">
        <v>2</v>
      </c>
      <c r="D59" s="419"/>
      <c r="E59" s="167">
        <v>3</v>
      </c>
      <c r="F59" s="167">
        <v>4</v>
      </c>
      <c r="G59" s="167">
        <v>5</v>
      </c>
    </row>
    <row r="60" spans="1:7" ht="15">
      <c r="A60" s="150"/>
      <c r="B60" s="171"/>
      <c r="C60" s="418"/>
      <c r="D60" s="419"/>
      <c r="E60" s="171"/>
      <c r="F60" s="171"/>
      <c r="G60" s="171"/>
    </row>
    <row r="61" spans="1:7" ht="15">
      <c r="A61" s="150"/>
      <c r="B61" s="171"/>
      <c r="C61" s="418"/>
      <c r="D61" s="419"/>
      <c r="E61" s="171"/>
      <c r="F61" s="171"/>
      <c r="G61" s="171"/>
    </row>
    <row r="62" spans="1:7" ht="15">
      <c r="A62" s="150"/>
      <c r="B62" s="171"/>
      <c r="C62" s="424" t="s">
        <v>346</v>
      </c>
      <c r="D62" s="425"/>
      <c r="E62" s="167"/>
      <c r="F62" s="167"/>
      <c r="G62" s="167"/>
    </row>
    <row r="63" spans="1:7" ht="15">
      <c r="A63" s="150"/>
      <c r="B63" s="150"/>
      <c r="C63" s="150"/>
      <c r="D63" s="150"/>
      <c r="E63" s="150"/>
      <c r="F63" s="150"/>
      <c r="G63" s="150"/>
    </row>
    <row r="64" spans="1:7" ht="15.75">
      <c r="A64" s="150"/>
      <c r="B64" s="417" t="s">
        <v>455</v>
      </c>
      <c r="C64" s="417"/>
      <c r="D64" s="417"/>
      <c r="E64" s="417"/>
      <c r="F64" s="417"/>
      <c r="G64" s="417"/>
    </row>
    <row r="65" spans="1:7" ht="0.75" customHeight="1">
      <c r="A65" s="150"/>
      <c r="B65" s="150"/>
      <c r="C65" s="150"/>
      <c r="D65" s="150"/>
      <c r="E65" s="150"/>
      <c r="F65" s="150"/>
      <c r="G65" s="150"/>
    </row>
    <row r="66" spans="1:7" ht="75">
      <c r="A66" s="150"/>
      <c r="B66" s="167" t="s">
        <v>327</v>
      </c>
      <c r="C66" s="167" t="s">
        <v>4</v>
      </c>
      <c r="D66" s="167" t="s">
        <v>58</v>
      </c>
      <c r="E66" s="167" t="s">
        <v>422</v>
      </c>
      <c r="F66" s="167" t="s">
        <v>423</v>
      </c>
      <c r="G66" s="167" t="s">
        <v>351</v>
      </c>
    </row>
    <row r="67" spans="1:7" ht="15">
      <c r="A67" s="150"/>
      <c r="B67" s="167">
        <v>1</v>
      </c>
      <c r="C67" s="167">
        <v>2</v>
      </c>
      <c r="D67" s="167">
        <v>3</v>
      </c>
      <c r="E67" s="167">
        <v>4</v>
      </c>
      <c r="F67" s="167">
        <v>5</v>
      </c>
      <c r="G67" s="167">
        <v>6</v>
      </c>
    </row>
    <row r="68" spans="1:7" ht="33" customHeight="1">
      <c r="A68" s="150"/>
      <c r="B68" s="167">
        <v>1</v>
      </c>
      <c r="C68" s="167" t="s">
        <v>456</v>
      </c>
      <c r="D68" s="170">
        <v>6050</v>
      </c>
      <c r="E68" s="167">
        <v>8</v>
      </c>
      <c r="F68" s="167"/>
      <c r="G68" s="180">
        <f>D68*E68</f>
        <v>48400</v>
      </c>
    </row>
    <row r="69" spans="1:7" ht="30" customHeight="1">
      <c r="A69" s="150"/>
      <c r="B69" s="167">
        <v>2</v>
      </c>
      <c r="C69" s="168" t="s">
        <v>469</v>
      </c>
      <c r="D69" s="167">
        <v>10000</v>
      </c>
      <c r="E69" s="167">
        <v>8.01</v>
      </c>
      <c r="F69" s="167"/>
      <c r="G69" s="169">
        <v>90000</v>
      </c>
    </row>
    <row r="70" spans="1:7" ht="36.75" customHeight="1">
      <c r="A70" s="150"/>
      <c r="B70" s="167">
        <v>3</v>
      </c>
      <c r="C70" s="168" t="s">
        <v>461</v>
      </c>
      <c r="D70" s="167">
        <v>54.46</v>
      </c>
      <c r="E70" s="167">
        <v>3425.12</v>
      </c>
      <c r="F70" s="167"/>
      <c r="G70" s="169">
        <v>197904.71</v>
      </c>
    </row>
    <row r="71" spans="1:7" ht="21" customHeight="1">
      <c r="A71" s="150"/>
      <c r="B71" s="167">
        <v>4</v>
      </c>
      <c r="C71" s="168" t="s">
        <v>462</v>
      </c>
      <c r="D71" s="170">
        <v>727.74</v>
      </c>
      <c r="E71" s="169">
        <v>60.31</v>
      </c>
      <c r="F71" s="167"/>
      <c r="G71" s="169">
        <f>22129.55-23.51-35.82</f>
        <v>22070.22</v>
      </c>
    </row>
    <row r="72" spans="1:7" ht="30">
      <c r="A72" s="150"/>
      <c r="B72" s="167">
        <v>8</v>
      </c>
      <c r="C72" s="168" t="s">
        <v>470</v>
      </c>
      <c r="D72" s="171"/>
      <c r="E72" s="171"/>
      <c r="F72" s="171"/>
      <c r="G72" s="148">
        <v>3265.74</v>
      </c>
    </row>
    <row r="73" spans="1:7" ht="15">
      <c r="A73" s="150"/>
      <c r="B73" s="167">
        <v>9</v>
      </c>
      <c r="C73" s="168" t="s">
        <v>479</v>
      </c>
      <c r="D73" s="171"/>
      <c r="E73" s="171"/>
      <c r="F73" s="171"/>
      <c r="G73" s="148">
        <v>206721.52</v>
      </c>
    </row>
    <row r="74" spans="1:7" ht="15">
      <c r="A74" s="150"/>
      <c r="B74" s="171"/>
      <c r="C74" s="167" t="s">
        <v>346</v>
      </c>
      <c r="D74" s="167" t="s">
        <v>139</v>
      </c>
      <c r="E74" s="167" t="s">
        <v>139</v>
      </c>
      <c r="F74" s="167" t="s">
        <v>139</v>
      </c>
      <c r="G74" s="172">
        <f>SUM(G68:G73)</f>
        <v>568362.19</v>
      </c>
    </row>
    <row r="75" spans="1:7" ht="2.25" customHeight="1">
      <c r="A75" s="150"/>
      <c r="B75" s="150"/>
      <c r="C75" s="150"/>
      <c r="D75" s="150"/>
      <c r="E75" s="150"/>
      <c r="F75" s="150"/>
      <c r="G75" s="150"/>
    </row>
    <row r="76" spans="1:7" ht="14.25" customHeight="1">
      <c r="A76" s="150"/>
      <c r="B76" s="200" t="s">
        <v>198</v>
      </c>
      <c r="C76" s="200"/>
      <c r="D76" s="200"/>
      <c r="E76" s="200"/>
      <c r="F76" s="200"/>
      <c r="G76" s="200"/>
    </row>
    <row r="77" spans="1:7" ht="15" hidden="1">
      <c r="A77" s="150"/>
      <c r="B77" s="150"/>
      <c r="C77" s="150"/>
      <c r="D77" s="150"/>
      <c r="E77" s="150"/>
      <c r="F77" s="150"/>
      <c r="G77" s="150"/>
    </row>
    <row r="78" spans="1:7" ht="45">
      <c r="A78" s="150"/>
      <c r="B78" s="167" t="s">
        <v>327</v>
      </c>
      <c r="C78" s="418" t="s">
        <v>4</v>
      </c>
      <c r="D78" s="419"/>
      <c r="E78" s="167" t="s">
        <v>59</v>
      </c>
      <c r="F78" s="167" t="s">
        <v>424</v>
      </c>
      <c r="G78" s="167" t="s">
        <v>425</v>
      </c>
    </row>
    <row r="79" spans="1:7" ht="15">
      <c r="A79" s="150"/>
      <c r="B79" s="167">
        <v>1</v>
      </c>
      <c r="C79" s="418">
        <v>2</v>
      </c>
      <c r="D79" s="419"/>
      <c r="E79" s="167">
        <v>3</v>
      </c>
      <c r="F79" s="167">
        <v>4</v>
      </c>
      <c r="G79" s="167">
        <v>5</v>
      </c>
    </row>
    <row r="80" spans="1:7" ht="15">
      <c r="A80" s="150"/>
      <c r="B80" s="171"/>
      <c r="C80" s="418"/>
      <c r="D80" s="419"/>
      <c r="E80" s="171"/>
      <c r="F80" s="171"/>
      <c r="G80" s="171"/>
    </row>
    <row r="81" spans="1:7" ht="15">
      <c r="A81" s="150"/>
      <c r="B81" s="171"/>
      <c r="C81" s="418"/>
      <c r="D81" s="419"/>
      <c r="E81" s="171"/>
      <c r="F81" s="171"/>
      <c r="G81" s="171"/>
    </row>
    <row r="82" spans="1:7" ht="10.5" customHeight="1">
      <c r="A82" s="150"/>
      <c r="B82" s="171"/>
      <c r="C82" s="424" t="s">
        <v>346</v>
      </c>
      <c r="D82" s="425"/>
      <c r="E82" s="167" t="s">
        <v>139</v>
      </c>
      <c r="F82" s="167" t="s">
        <v>139</v>
      </c>
      <c r="G82" s="167"/>
    </row>
    <row r="83" spans="1:7" ht="15" hidden="1">
      <c r="A83" s="150"/>
      <c r="B83" s="150"/>
      <c r="C83" s="150"/>
      <c r="D83" s="150"/>
      <c r="E83" s="150"/>
      <c r="F83" s="150"/>
      <c r="G83" s="150"/>
    </row>
    <row r="84" spans="1:7" ht="15" customHeight="1">
      <c r="A84" s="150"/>
      <c r="B84" s="417" t="s">
        <v>426</v>
      </c>
      <c r="C84" s="417"/>
      <c r="D84" s="417"/>
      <c r="E84" s="417"/>
      <c r="F84" s="417"/>
      <c r="G84" s="417"/>
    </row>
    <row r="85" spans="1:7" ht="15" hidden="1">
      <c r="A85" s="150"/>
      <c r="B85" s="150"/>
      <c r="C85" s="150"/>
      <c r="D85" s="150"/>
      <c r="E85" s="150"/>
      <c r="F85" s="150"/>
      <c r="G85" s="150"/>
    </row>
    <row r="86" spans="1:7" ht="45">
      <c r="A86" s="150"/>
      <c r="B86" s="167" t="s">
        <v>327</v>
      </c>
      <c r="C86" s="418" t="s">
        <v>42</v>
      </c>
      <c r="D86" s="419"/>
      <c r="E86" s="167" t="s">
        <v>60</v>
      </c>
      <c r="F86" s="167" t="s">
        <v>427</v>
      </c>
      <c r="G86" s="167" t="s">
        <v>428</v>
      </c>
    </row>
    <row r="87" spans="1:7" ht="15">
      <c r="A87" s="150"/>
      <c r="B87" s="167">
        <v>1</v>
      </c>
      <c r="C87" s="418">
        <v>2</v>
      </c>
      <c r="D87" s="419"/>
      <c r="E87" s="167">
        <v>3</v>
      </c>
      <c r="F87" s="167">
        <v>4</v>
      </c>
      <c r="G87" s="167">
        <v>5</v>
      </c>
    </row>
    <row r="88" spans="1:7" ht="15">
      <c r="A88" s="150"/>
      <c r="B88" s="167">
        <v>1</v>
      </c>
      <c r="C88" s="420" t="s">
        <v>457</v>
      </c>
      <c r="D88" s="427"/>
      <c r="E88" s="421"/>
      <c r="F88" s="167">
        <v>1</v>
      </c>
      <c r="G88" s="169">
        <f>181600-34800</f>
        <v>146800</v>
      </c>
    </row>
    <row r="89" spans="1:7" ht="15">
      <c r="A89" s="150"/>
      <c r="B89" s="171"/>
      <c r="C89" s="424" t="s">
        <v>346</v>
      </c>
      <c r="D89" s="425"/>
      <c r="E89" s="167" t="s">
        <v>139</v>
      </c>
      <c r="F89" s="167" t="s">
        <v>139</v>
      </c>
      <c r="G89" s="173">
        <f>SUM(G88:G88)</f>
        <v>146800</v>
      </c>
    </row>
    <row r="90" spans="1:7" ht="2.25" customHeight="1">
      <c r="A90" s="150"/>
      <c r="B90" s="150"/>
      <c r="C90" s="150"/>
      <c r="D90" s="150"/>
      <c r="E90" s="150"/>
      <c r="F90" s="150"/>
      <c r="G90" s="174"/>
    </row>
    <row r="91" spans="1:7" ht="15.75">
      <c r="A91" s="150"/>
      <c r="B91" s="417" t="s">
        <v>430</v>
      </c>
      <c r="C91" s="417"/>
      <c r="D91" s="417"/>
      <c r="E91" s="417"/>
      <c r="F91" s="417"/>
      <c r="G91" s="417"/>
    </row>
    <row r="92" spans="1:7" ht="15" hidden="1">
      <c r="A92" s="150"/>
      <c r="B92" s="150"/>
      <c r="C92" s="150"/>
      <c r="D92" s="150"/>
      <c r="E92" s="150"/>
      <c r="F92" s="150"/>
      <c r="G92" s="150"/>
    </row>
    <row r="93" spans="1:7" ht="45">
      <c r="A93" s="150"/>
      <c r="B93" s="167" t="s">
        <v>327</v>
      </c>
      <c r="C93" s="418" t="s">
        <v>42</v>
      </c>
      <c r="D93" s="426"/>
      <c r="E93" s="419"/>
      <c r="F93" s="167" t="s">
        <v>61</v>
      </c>
      <c r="G93" s="167" t="s">
        <v>431</v>
      </c>
    </row>
    <row r="94" spans="1:7" ht="15">
      <c r="A94" s="150"/>
      <c r="B94" s="167">
        <v>1</v>
      </c>
      <c r="C94" s="418">
        <v>2</v>
      </c>
      <c r="D94" s="426"/>
      <c r="E94" s="419"/>
      <c r="F94" s="167">
        <v>3</v>
      </c>
      <c r="G94" s="167">
        <v>4</v>
      </c>
    </row>
    <row r="95" spans="1:7" ht="15">
      <c r="A95" s="150"/>
      <c r="B95" s="167">
        <v>1</v>
      </c>
      <c r="C95" s="420" t="s">
        <v>458</v>
      </c>
      <c r="D95" s="437"/>
      <c r="E95" s="438"/>
      <c r="F95" s="167">
        <v>1</v>
      </c>
      <c r="G95" s="169">
        <v>96000</v>
      </c>
    </row>
    <row r="96" spans="1:7" ht="15">
      <c r="A96" s="150"/>
      <c r="B96" s="167"/>
      <c r="C96" s="420"/>
      <c r="D96" s="437"/>
      <c r="E96" s="438"/>
      <c r="F96" s="167"/>
      <c r="G96" s="169"/>
    </row>
    <row r="97" spans="1:7" ht="15">
      <c r="A97" s="150"/>
      <c r="B97" s="171"/>
      <c r="C97" s="424"/>
      <c r="D97" s="431"/>
      <c r="E97" s="425"/>
      <c r="F97" s="167"/>
      <c r="G97" s="175">
        <f>SUM(G95:G96)</f>
        <v>96000</v>
      </c>
    </row>
    <row r="98" spans="1:7" ht="15">
      <c r="A98" s="150"/>
      <c r="B98" s="150"/>
      <c r="C98" s="150"/>
      <c r="D98" s="150"/>
      <c r="E98" s="150"/>
      <c r="F98" s="150"/>
      <c r="G98" s="150"/>
    </row>
    <row r="99" spans="1:7" ht="15.75">
      <c r="A99" s="150"/>
      <c r="B99" s="417" t="s">
        <v>459</v>
      </c>
      <c r="C99" s="417"/>
      <c r="D99" s="417"/>
      <c r="E99" s="417"/>
      <c r="F99" s="417"/>
      <c r="G99" s="417"/>
    </row>
    <row r="100" spans="1:7" ht="15">
      <c r="A100" s="150"/>
      <c r="B100" s="150"/>
      <c r="C100" s="150"/>
      <c r="D100" s="150"/>
      <c r="E100" s="150"/>
      <c r="F100" s="150"/>
      <c r="G100" s="150"/>
    </row>
    <row r="101" spans="1:7" ht="45">
      <c r="A101" s="150"/>
      <c r="B101" s="167" t="s">
        <v>327</v>
      </c>
      <c r="C101" s="418" t="s">
        <v>42</v>
      </c>
      <c r="D101" s="419"/>
      <c r="E101" s="167" t="s">
        <v>59</v>
      </c>
      <c r="F101" s="167" t="s">
        <v>436</v>
      </c>
      <c r="G101" s="167" t="s">
        <v>437</v>
      </c>
    </row>
    <row r="102" spans="1:7" ht="15">
      <c r="A102" s="150"/>
      <c r="B102" s="167">
        <v>1</v>
      </c>
      <c r="C102" s="418">
        <v>2</v>
      </c>
      <c r="D102" s="419"/>
      <c r="E102" s="167">
        <v>3</v>
      </c>
      <c r="F102" s="167">
        <v>4</v>
      </c>
      <c r="G102" s="167">
        <v>5</v>
      </c>
    </row>
    <row r="103" spans="1:7" ht="15">
      <c r="A103" s="150"/>
      <c r="B103" s="167">
        <v>1</v>
      </c>
      <c r="C103" s="420" t="s">
        <v>460</v>
      </c>
      <c r="D103" s="421"/>
      <c r="E103" s="167">
        <v>1</v>
      </c>
      <c r="F103" s="167"/>
      <c r="G103" s="169"/>
    </row>
    <row r="104" spans="1:7" ht="15">
      <c r="A104" s="150"/>
      <c r="B104" s="167">
        <v>2</v>
      </c>
      <c r="C104" s="420" t="s">
        <v>301</v>
      </c>
      <c r="D104" s="438"/>
      <c r="E104" s="167">
        <v>1</v>
      </c>
      <c r="F104" s="167"/>
      <c r="G104" s="169">
        <f>69000+23.51+35.82</f>
        <v>69059.33</v>
      </c>
    </row>
    <row r="105" spans="1:7" ht="15">
      <c r="A105" s="150"/>
      <c r="B105" s="171"/>
      <c r="C105" s="424" t="s">
        <v>346</v>
      </c>
      <c r="D105" s="425"/>
      <c r="E105" s="167" t="s">
        <v>139</v>
      </c>
      <c r="F105" s="167" t="s">
        <v>139</v>
      </c>
      <c r="G105" s="173">
        <f>SUM(G103:G104)</f>
        <v>69059.33</v>
      </c>
    </row>
  </sheetData>
  <sheetProtection/>
  <mergeCells count="75">
    <mergeCell ref="C105:D105"/>
    <mergeCell ref="C97:E97"/>
    <mergeCell ref="B99:G99"/>
    <mergeCell ref="C101:D101"/>
    <mergeCell ref="C102:D102"/>
    <mergeCell ref="C103:D103"/>
    <mergeCell ref="C104:D104"/>
    <mergeCell ref="C89:D89"/>
    <mergeCell ref="B91:G91"/>
    <mergeCell ref="C93:E93"/>
    <mergeCell ref="C94:E94"/>
    <mergeCell ref="C95:E95"/>
    <mergeCell ref="C96:E96"/>
    <mergeCell ref="C81:D81"/>
    <mergeCell ref="C82:D82"/>
    <mergeCell ref="B84:G84"/>
    <mergeCell ref="C86:D86"/>
    <mergeCell ref="C87:D87"/>
    <mergeCell ref="C88:E88"/>
    <mergeCell ref="C62:D62"/>
    <mergeCell ref="B64:G64"/>
    <mergeCell ref="B76:G76"/>
    <mergeCell ref="C78:D78"/>
    <mergeCell ref="C79:D79"/>
    <mergeCell ref="C80:D80"/>
    <mergeCell ref="B49:G49"/>
    <mergeCell ref="B56:G56"/>
    <mergeCell ref="C58:D58"/>
    <mergeCell ref="C59:D59"/>
    <mergeCell ref="C60:D60"/>
    <mergeCell ref="C61:D61"/>
    <mergeCell ref="C41:D41"/>
    <mergeCell ref="C42:D42"/>
    <mergeCell ref="B44:G44"/>
    <mergeCell ref="B46:C46"/>
    <mergeCell ref="D46:G46"/>
    <mergeCell ref="B47:C47"/>
    <mergeCell ref="D47:G47"/>
    <mergeCell ref="B36:C36"/>
    <mergeCell ref="D36:G36"/>
    <mergeCell ref="B37:C37"/>
    <mergeCell ref="D37:G37"/>
    <mergeCell ref="C39:D39"/>
    <mergeCell ref="C40:D40"/>
    <mergeCell ref="C28:D28"/>
    <mergeCell ref="C29:D29"/>
    <mergeCell ref="C30:D30"/>
    <mergeCell ref="C31:D31"/>
    <mergeCell ref="C32:D32"/>
    <mergeCell ref="B34:G34"/>
    <mergeCell ref="C21:D21"/>
    <mergeCell ref="B23:G23"/>
    <mergeCell ref="B25:C25"/>
    <mergeCell ref="D25:G25"/>
    <mergeCell ref="B26:D26"/>
    <mergeCell ref="E26:G26"/>
    <mergeCell ref="B15:D15"/>
    <mergeCell ref="E15:G15"/>
    <mergeCell ref="C17:D17"/>
    <mergeCell ref="C18:D18"/>
    <mergeCell ref="C19:D19"/>
    <mergeCell ref="C20:D20"/>
    <mergeCell ref="C7:D7"/>
    <mergeCell ref="C8:D8"/>
    <mergeCell ref="C9:D9"/>
    <mergeCell ref="C10:D10"/>
    <mergeCell ref="B12:G12"/>
    <mergeCell ref="B14:C14"/>
    <mergeCell ref="D14:G14"/>
    <mergeCell ref="B2:G2"/>
    <mergeCell ref="B3:C3"/>
    <mergeCell ref="D3:G3"/>
    <mergeCell ref="B4:D4"/>
    <mergeCell ref="E4:G4"/>
    <mergeCell ref="C6:D6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Владелец</cp:lastModifiedBy>
  <cp:lastPrinted>2019-08-02T07:45:28Z</cp:lastPrinted>
  <dcterms:created xsi:type="dcterms:W3CDTF">2016-11-15T11:35:14Z</dcterms:created>
  <dcterms:modified xsi:type="dcterms:W3CDTF">2019-08-02T08:13:20Z</dcterms:modified>
  <cp:category/>
  <cp:version/>
  <cp:contentType/>
  <cp:contentStatus/>
</cp:coreProperties>
</file>